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Gordana Lončarić\Desktop\Documents\PLAN 2018\REBALANS DRUGI\"/>
    </mc:Choice>
  </mc:AlternateContent>
  <xr:revisionPtr revIDLastSave="0" documentId="13_ncr:1_{4EF6D8EE-E59A-4E20-9B78-8809D490DC76}" xr6:coauthVersionLast="36" xr6:coauthVersionMax="36" xr10:uidLastSave="{00000000-0000-0000-0000-000000000000}"/>
  <bookViews>
    <workbookView xWindow="0" yWindow="0" windowWidth="24240" windowHeight="11625" activeTab="1" xr2:uid="{00000000-000D-0000-FFFF-FFFF00000000}"/>
  </bookViews>
  <sheets>
    <sheet name="Rashodi" sheetId="1" r:id="rId1"/>
    <sheet name="Prihodi" sheetId="2" r:id="rId2"/>
    <sheet name="Rezultat" sheetId="4" r:id="rId3"/>
    <sheet name="Obrazloženje" sheetId="5" r:id="rId4"/>
  </sheet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72" i="1" l="1"/>
  <c r="K110" i="1" l="1"/>
  <c r="L110" i="1"/>
  <c r="I18" i="2" l="1"/>
  <c r="K86" i="1" l="1"/>
  <c r="K154" i="1"/>
  <c r="K152" i="1"/>
  <c r="K147" i="1"/>
  <c r="L139" i="1"/>
  <c r="L135" i="1"/>
  <c r="L134" i="1"/>
  <c r="K137" i="1"/>
  <c r="K136" i="1" s="1"/>
  <c r="K133" i="1"/>
  <c r="K123" i="1"/>
  <c r="K122" i="1" s="1"/>
  <c r="K113" i="1"/>
  <c r="K108" i="1"/>
  <c r="K107" i="1"/>
  <c r="K104" i="1"/>
  <c r="K170" i="1" s="1"/>
  <c r="K98" i="1"/>
  <c r="K169" i="1" s="1"/>
  <c r="L96" i="1"/>
  <c r="K83" i="1"/>
  <c r="K165" i="1" s="1"/>
  <c r="K164" i="1"/>
  <c r="K66" i="1"/>
  <c r="L69" i="1"/>
  <c r="L14" i="1"/>
  <c r="L17" i="1"/>
  <c r="K12" i="1"/>
  <c r="K162" i="1" s="1"/>
  <c r="K10" i="1"/>
  <c r="K161" i="1" s="1"/>
  <c r="K163" i="1" l="1"/>
  <c r="K112" i="1"/>
  <c r="K167" i="1"/>
  <c r="K166" i="1"/>
  <c r="L133" i="1"/>
  <c r="K146" i="1"/>
  <c r="K65" i="1"/>
  <c r="K9" i="1"/>
  <c r="I25" i="2" l="1"/>
  <c r="I21" i="2"/>
  <c r="I13" i="2"/>
  <c r="I10" i="2"/>
  <c r="I7" i="2"/>
  <c r="F7" i="2"/>
  <c r="F10" i="2"/>
  <c r="F13" i="2"/>
  <c r="F18" i="2"/>
  <c r="F21" i="2"/>
  <c r="F25" i="2"/>
  <c r="I66" i="1"/>
  <c r="H66" i="1"/>
  <c r="I137" i="1"/>
  <c r="I136" i="1" s="1"/>
  <c r="H137" i="1"/>
  <c r="H136" i="1" s="1"/>
  <c r="I133" i="1"/>
  <c r="J133" i="1"/>
  <c r="H133" i="1"/>
  <c r="I6" i="2" l="1"/>
  <c r="F6" i="2"/>
  <c r="I154" i="1"/>
  <c r="I147" i="1"/>
  <c r="I163" i="1" s="1"/>
  <c r="H20" i="2" l="1"/>
  <c r="J20" i="2" s="1"/>
  <c r="J18" i="2" s="1"/>
  <c r="G13" i="2" l="1"/>
  <c r="H17" i="2"/>
  <c r="J17" i="2" s="1"/>
  <c r="I86" i="1"/>
  <c r="J143" i="1" l="1"/>
  <c r="L143" i="1" s="1"/>
  <c r="J144" i="1"/>
  <c r="L144" i="1" s="1"/>
  <c r="J145" i="1"/>
  <c r="L145" i="1" s="1"/>
  <c r="I141" i="1"/>
  <c r="J155" i="1" l="1"/>
  <c r="L155" i="1" s="1"/>
  <c r="J149" i="1"/>
  <c r="L149" i="1" s="1"/>
  <c r="J150" i="1"/>
  <c r="L150" i="1" s="1"/>
  <c r="J151" i="1"/>
  <c r="L151" i="1" s="1"/>
  <c r="J148" i="1"/>
  <c r="L148" i="1" s="1"/>
  <c r="L147" i="1" l="1"/>
  <c r="J147" i="1"/>
  <c r="J63" i="1"/>
  <c r="L63" i="1" s="1"/>
  <c r="J138" i="1" l="1"/>
  <c r="J55" i="1"/>
  <c r="L55" i="1" s="1"/>
  <c r="J137" i="1" l="1"/>
  <c r="J136" i="1" s="1"/>
  <c r="L138" i="1"/>
  <c r="L137" i="1" s="1"/>
  <c r="L136" i="1" s="1"/>
  <c r="B20" i="4"/>
  <c r="C10" i="4"/>
  <c r="B10" i="4"/>
  <c r="B23" i="4" l="1"/>
  <c r="J125" i="1"/>
  <c r="L125" i="1" s="1"/>
  <c r="J126" i="1"/>
  <c r="L126" i="1" s="1"/>
  <c r="J127" i="1"/>
  <c r="L127" i="1" s="1"/>
  <c r="J128" i="1"/>
  <c r="L128" i="1" s="1"/>
  <c r="J129" i="1"/>
  <c r="L129" i="1" s="1"/>
  <c r="J130" i="1"/>
  <c r="L130" i="1" s="1"/>
  <c r="J131" i="1"/>
  <c r="L131" i="1" s="1"/>
  <c r="J124" i="1"/>
  <c r="L124" i="1" s="1"/>
  <c r="J115" i="1"/>
  <c r="L115" i="1" s="1"/>
  <c r="J116" i="1"/>
  <c r="L116" i="1" s="1"/>
  <c r="J117" i="1"/>
  <c r="L117" i="1" s="1"/>
  <c r="J118" i="1"/>
  <c r="L118" i="1" s="1"/>
  <c r="J119" i="1"/>
  <c r="L119" i="1" s="1"/>
  <c r="J120" i="1"/>
  <c r="L120" i="1" s="1"/>
  <c r="J121" i="1"/>
  <c r="L121" i="1" s="1"/>
  <c r="J114" i="1"/>
  <c r="L114" i="1" s="1"/>
  <c r="J157" i="1"/>
  <c r="L157" i="1" s="1"/>
  <c r="J158" i="1"/>
  <c r="L158" i="1" s="1"/>
  <c r="J156" i="1"/>
  <c r="L156" i="1" s="1"/>
  <c r="J153" i="1"/>
  <c r="L153" i="1" s="1"/>
  <c r="L152" i="1" s="1"/>
  <c r="J142" i="1"/>
  <c r="L142" i="1" s="1"/>
  <c r="J109" i="1"/>
  <c r="L109" i="1" s="1"/>
  <c r="J106" i="1"/>
  <c r="L106" i="1" s="1"/>
  <c r="J105" i="1"/>
  <c r="L105" i="1" s="1"/>
  <c r="J100" i="1"/>
  <c r="L100" i="1" s="1"/>
  <c r="J101" i="1"/>
  <c r="L101" i="1" s="1"/>
  <c r="J102" i="1"/>
  <c r="L102" i="1" s="1"/>
  <c r="J103" i="1"/>
  <c r="L103" i="1" s="1"/>
  <c r="J99" i="1"/>
  <c r="L99" i="1" s="1"/>
  <c r="J88" i="1"/>
  <c r="L88" i="1" s="1"/>
  <c r="J89" i="1"/>
  <c r="L89" i="1" s="1"/>
  <c r="J90" i="1"/>
  <c r="L90" i="1" s="1"/>
  <c r="J91" i="1"/>
  <c r="L91" i="1" s="1"/>
  <c r="J92" i="1"/>
  <c r="L92" i="1" s="1"/>
  <c r="J93" i="1"/>
  <c r="L93" i="1" s="1"/>
  <c r="J94" i="1"/>
  <c r="L94" i="1" s="1"/>
  <c r="J95" i="1"/>
  <c r="L95" i="1" s="1"/>
  <c r="J87" i="1"/>
  <c r="L87" i="1" s="1"/>
  <c r="J85" i="1"/>
  <c r="L85" i="1" s="1"/>
  <c r="J84" i="1"/>
  <c r="L84" i="1" s="1"/>
  <c r="J76" i="1"/>
  <c r="L76" i="1" s="1"/>
  <c r="J77" i="1"/>
  <c r="L77" i="1" s="1"/>
  <c r="J78" i="1"/>
  <c r="L78" i="1" s="1"/>
  <c r="L72" i="1" s="1"/>
  <c r="J79" i="1"/>
  <c r="L79" i="1" s="1"/>
  <c r="J80" i="1"/>
  <c r="L80" i="1" s="1"/>
  <c r="J81" i="1"/>
  <c r="L81" i="1" s="1"/>
  <c r="J82" i="1"/>
  <c r="L82" i="1" s="1"/>
  <c r="J74" i="1"/>
  <c r="L74" i="1" s="1"/>
  <c r="J68" i="1"/>
  <c r="L68" i="1" s="1"/>
  <c r="J70" i="1"/>
  <c r="L70" i="1" s="1"/>
  <c r="J71" i="1"/>
  <c r="L71" i="1" s="1"/>
  <c r="J67" i="1"/>
  <c r="L67" i="1" s="1"/>
  <c r="J15" i="1"/>
  <c r="L15" i="1" s="1"/>
  <c r="J16" i="1"/>
  <c r="L16" i="1" s="1"/>
  <c r="J18" i="1"/>
  <c r="L18" i="1" s="1"/>
  <c r="J19" i="1"/>
  <c r="L19" i="1" s="1"/>
  <c r="J20" i="1"/>
  <c r="L20" i="1" s="1"/>
  <c r="J21" i="1"/>
  <c r="L21" i="1" s="1"/>
  <c r="J22" i="1"/>
  <c r="L22" i="1" s="1"/>
  <c r="J23" i="1"/>
  <c r="L23" i="1" s="1"/>
  <c r="J24" i="1"/>
  <c r="L24" i="1" s="1"/>
  <c r="J25" i="1"/>
  <c r="L25" i="1" s="1"/>
  <c r="J26" i="1"/>
  <c r="L26" i="1" s="1"/>
  <c r="J27" i="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6" i="1"/>
  <c r="L56" i="1" s="1"/>
  <c r="J57" i="1"/>
  <c r="L57" i="1" s="1"/>
  <c r="J58" i="1"/>
  <c r="L58" i="1" s="1"/>
  <c r="J59" i="1"/>
  <c r="L59" i="1" s="1"/>
  <c r="J60" i="1"/>
  <c r="L60" i="1" s="1"/>
  <c r="J61" i="1"/>
  <c r="L61" i="1" s="1"/>
  <c r="J62" i="1"/>
  <c r="L62" i="1" s="1"/>
  <c r="J64" i="1"/>
  <c r="L64" i="1" s="1"/>
  <c r="J13" i="1"/>
  <c r="L13" i="1" s="1"/>
  <c r="J11" i="1"/>
  <c r="L11" i="1" s="1"/>
  <c r="L10" i="1" s="1"/>
  <c r="H26" i="2"/>
  <c r="J26" i="2" s="1"/>
  <c r="J25" i="2" s="1"/>
  <c r="H23" i="2"/>
  <c r="J23" i="2" s="1"/>
  <c r="H24" i="2"/>
  <c r="J24" i="2" s="1"/>
  <c r="H22" i="2"/>
  <c r="J22" i="2" s="1"/>
  <c r="H15" i="2"/>
  <c r="J15" i="2" s="1"/>
  <c r="H16" i="2"/>
  <c r="J16" i="2" s="1"/>
  <c r="H14" i="2"/>
  <c r="J14" i="2" s="1"/>
  <c r="H12" i="2"/>
  <c r="J12" i="2" s="1"/>
  <c r="H11" i="2"/>
  <c r="J11" i="2" s="1"/>
  <c r="H9" i="2"/>
  <c r="H8" i="2"/>
  <c r="L86" i="1" l="1"/>
  <c r="J10" i="2"/>
  <c r="J21" i="2"/>
  <c r="J7" i="2"/>
  <c r="J13" i="2"/>
  <c r="L12" i="1"/>
  <c r="L162" i="1" s="1"/>
  <c r="L66" i="1"/>
  <c r="L163" i="1" s="1"/>
  <c r="L164" i="1"/>
  <c r="L83" i="1"/>
  <c r="L165" i="1" s="1"/>
  <c r="L104" i="1"/>
  <c r="L170" i="1" s="1"/>
  <c r="L113" i="1"/>
  <c r="L123" i="1"/>
  <c r="L122" i="1" s="1"/>
  <c r="L161" i="1"/>
  <c r="L98" i="1"/>
  <c r="L169" i="1" s="1"/>
  <c r="L108" i="1"/>
  <c r="L166" i="1"/>
  <c r="L154" i="1"/>
  <c r="L146" i="1" s="1"/>
  <c r="J66" i="1"/>
  <c r="J163" i="1" s="1"/>
  <c r="J154" i="1"/>
  <c r="H13" i="2"/>
  <c r="J86" i="1"/>
  <c r="H154" i="1"/>
  <c r="I152" i="1"/>
  <c r="I166" i="1" s="1"/>
  <c r="J152" i="1"/>
  <c r="H152" i="1"/>
  <c r="H147" i="1"/>
  <c r="H163" i="1" s="1"/>
  <c r="L112" i="1" l="1"/>
  <c r="L167" i="1"/>
  <c r="J6" i="2"/>
  <c r="L9" i="1"/>
  <c r="L65" i="1"/>
  <c r="J166" i="1"/>
  <c r="J146" i="1"/>
  <c r="I146" i="1"/>
  <c r="H146" i="1"/>
  <c r="H21" i="2"/>
  <c r="G21" i="2"/>
  <c r="J98" i="1"/>
  <c r="J169" i="1" s="1"/>
  <c r="I98" i="1"/>
  <c r="I169" i="1" s="1"/>
  <c r="H98" i="1"/>
  <c r="H169" i="1" s="1"/>
  <c r="I113" i="1" l="1"/>
  <c r="J113" i="1"/>
  <c r="G25" i="2"/>
  <c r="G18" i="2"/>
  <c r="H18" i="2"/>
  <c r="G7" i="2"/>
  <c r="H7" i="2"/>
  <c r="I140" i="1"/>
  <c r="H141" i="1"/>
  <c r="H113" i="1"/>
  <c r="I123" i="1"/>
  <c r="I122" i="1" s="1"/>
  <c r="J123" i="1"/>
  <c r="H123" i="1"/>
  <c r="H122" i="1" s="1"/>
  <c r="I108" i="1"/>
  <c r="I168" i="1" s="1"/>
  <c r="J108" i="1"/>
  <c r="I104" i="1"/>
  <c r="I170" i="1" s="1"/>
  <c r="J104" i="1"/>
  <c r="J170" i="1" s="1"/>
  <c r="J83" i="1"/>
  <c r="J165" i="1" s="1"/>
  <c r="I72" i="1"/>
  <c r="I164" i="1" s="1"/>
  <c r="J72" i="1"/>
  <c r="J164" i="1" s="1"/>
  <c r="I10" i="1"/>
  <c r="I161" i="1" s="1"/>
  <c r="J10" i="1"/>
  <c r="J161" i="1" s="1"/>
  <c r="I107" i="1"/>
  <c r="J107" i="1"/>
  <c r="E18" i="4"/>
  <c r="H12" i="1"/>
  <c r="H162" i="1" s="1"/>
  <c r="H10" i="1"/>
  <c r="H161" i="1" s="1"/>
  <c r="H104" i="1"/>
  <c r="H170" i="1" s="1"/>
  <c r="H108" i="1"/>
  <c r="H168" i="1" s="1"/>
  <c r="H107" i="1"/>
  <c r="H86" i="1"/>
  <c r="H166" i="1" s="1"/>
  <c r="I167" i="1" l="1"/>
  <c r="J167" i="1"/>
  <c r="H167" i="1"/>
  <c r="E14" i="4"/>
  <c r="I112" i="1"/>
  <c r="E9" i="4"/>
  <c r="H140" i="1"/>
  <c r="J141" i="1"/>
  <c r="E7" i="4"/>
  <c r="J112" i="1"/>
  <c r="H112" i="1"/>
  <c r="H9" i="1"/>
  <c r="J122" i="1"/>
  <c r="J168" i="1" l="1"/>
  <c r="L141" i="1"/>
  <c r="J65" i="1"/>
  <c r="J140" i="1"/>
  <c r="H72" i="1"/>
  <c r="H164" i="1" s="1"/>
  <c r="L140" i="1" l="1"/>
  <c r="L168" i="1"/>
  <c r="L171" i="1" s="1"/>
  <c r="K140" i="1"/>
  <c r="K7" i="1" s="1"/>
  <c r="K6" i="1" s="1"/>
  <c r="K168" i="1"/>
  <c r="K171" i="1" s="1"/>
  <c r="E17" i="4"/>
  <c r="D20" i="4"/>
  <c r="L8" i="1" l="1"/>
  <c r="L7" i="1" s="1"/>
  <c r="L6" i="1" s="1"/>
  <c r="E16" i="4"/>
  <c r="G10" i="2"/>
  <c r="H10" i="2"/>
  <c r="E15" i="4" s="1"/>
  <c r="H25" i="2"/>
  <c r="E19" i="4" s="1"/>
  <c r="C20" i="4" l="1"/>
  <c r="G6" i="2"/>
  <c r="H6" i="2"/>
  <c r="C23" i="4" l="1"/>
  <c r="E20" i="4"/>
  <c r="I83" i="1" l="1"/>
  <c r="I165" i="1" s="1"/>
  <c r="I12" i="1"/>
  <c r="I162" i="1" s="1"/>
  <c r="J12" i="1"/>
  <c r="H83" i="1"/>
  <c r="H165" i="1" s="1"/>
  <c r="J162" i="1" l="1"/>
  <c r="J171" i="1" s="1"/>
  <c r="I171" i="1"/>
  <c r="H171" i="1"/>
  <c r="H65" i="1"/>
  <c r="H8" i="1" s="1"/>
  <c r="H7" i="1" s="1"/>
  <c r="H6" i="1" s="1"/>
  <c r="I9" i="1"/>
  <c r="J9" i="1"/>
  <c r="J8" i="1" s="1"/>
  <c r="J7" i="1" s="1"/>
  <c r="J6" i="1" s="1"/>
  <c r="I65" i="1" l="1"/>
  <c r="I8" i="1" s="1"/>
  <c r="I7" i="1" s="1"/>
  <c r="I6" i="1" s="1"/>
  <c r="E8" i="4" l="1"/>
  <c r="E10" i="4" s="1"/>
  <c r="E23" i="4" s="1"/>
  <c r="D10" i="4"/>
  <c r="D23" i="4" s="1"/>
</calcChain>
</file>

<file path=xl/sharedStrings.xml><?xml version="1.0" encoding="utf-8"?>
<sst xmlns="http://schemas.openxmlformats.org/spreadsheetml/2006/main" count="381" uniqueCount="231">
  <si>
    <t>Glava</t>
  </si>
  <si>
    <t>Program</t>
  </si>
  <si>
    <t>Aktivnost</t>
  </si>
  <si>
    <t>Izvor sredstava</t>
  </si>
  <si>
    <t>11 - OPĆI PRIHODI I PRIMICI</t>
  </si>
  <si>
    <t>32319</t>
  </si>
  <si>
    <t>Ostale usluge za komunikaciju i prijevoz</t>
  </si>
  <si>
    <t>43 - POMOĆI IZRAVNANJA ZA DECENTRALIZIRANE FUNKCIJE - OSNOVNA ŠKOLA VLADIMIR NAZOR</t>
  </si>
  <si>
    <t>32111</t>
  </si>
  <si>
    <t>Dnevnice za službeni put u zemlji</t>
  </si>
  <si>
    <t>32113</t>
  </si>
  <si>
    <t>Naknade za smještaj na službenom putu u zemlji</t>
  </si>
  <si>
    <t>32115</t>
  </si>
  <si>
    <t>Naknade za prijevoz na službenom putu u zemlji</t>
  </si>
  <si>
    <t>32131</t>
  </si>
  <si>
    <t>Seminari, savjetovanja i simpoziji</t>
  </si>
  <si>
    <t>32132</t>
  </si>
  <si>
    <t>Tečajevi i stručni ispiti</t>
  </si>
  <si>
    <t>32211</t>
  </si>
  <si>
    <t>Uredski materijal</t>
  </si>
  <si>
    <t>32212</t>
  </si>
  <si>
    <t>Literatura (publikacije, časopisi, glasila, knjige i ostalo)</t>
  </si>
  <si>
    <t>32214</t>
  </si>
  <si>
    <t>Materijal i sredstva za čišćenje i održavanje</t>
  </si>
  <si>
    <t>32216</t>
  </si>
  <si>
    <t>Materijal za higijenske potrebe i njegu</t>
  </si>
  <si>
    <t>32219</t>
  </si>
  <si>
    <t>Ostali materijal za potrebe redovnog poslovanja</t>
  </si>
  <si>
    <t>32231</t>
  </si>
  <si>
    <t>Električna energija</t>
  </si>
  <si>
    <t>32233</t>
  </si>
  <si>
    <t>Plin</t>
  </si>
  <si>
    <t>32234</t>
  </si>
  <si>
    <t>Motorni benzin i dizel gorivo</t>
  </si>
  <si>
    <t>32239</t>
  </si>
  <si>
    <t>Ostali materijali za proizvodnju energije (ugljen, drva, teško ulje)</t>
  </si>
  <si>
    <t>32241</t>
  </si>
  <si>
    <t>Materijal i dijelovi za tekuće i investicijsko održavanje građevinskih objekata</t>
  </si>
  <si>
    <t>32242</t>
  </si>
  <si>
    <t>Materijal i dijelovi za tekuće i investicijsko održavanje postrojenja i opreme</t>
  </si>
  <si>
    <t>32244</t>
  </si>
  <si>
    <t>Ostali materijal i dijelovi za tekuće i investicijsko održavanje</t>
  </si>
  <si>
    <t>32251</t>
  </si>
  <si>
    <t>Sitni inventar</t>
  </si>
  <si>
    <t>32271</t>
  </si>
  <si>
    <t>Službena, radna i zaštitna odjeća i obuća</t>
  </si>
  <si>
    <t>32311</t>
  </si>
  <si>
    <t>Usluge telefona, telefaksa</t>
  </si>
  <si>
    <t>32313</t>
  </si>
  <si>
    <t>Poštarina (pisma, tiskanice i sl.)</t>
  </si>
  <si>
    <t>32321</t>
  </si>
  <si>
    <t>Usluge tekućeg i investicijskog održavanja građevinskih objekata</t>
  </si>
  <si>
    <t>32322</t>
  </si>
  <si>
    <t>Usluge tekućeg i investicijskog održavanja postrojenja i opreme</t>
  </si>
  <si>
    <t>32329</t>
  </si>
  <si>
    <t>Ostale usluge tekućeg i investicijskog održavanja</t>
  </si>
  <si>
    <t>32341</t>
  </si>
  <si>
    <t>Opskrba vodom</t>
  </si>
  <si>
    <t>32342</t>
  </si>
  <si>
    <t>Iznošenje i odvoz smeća</t>
  </si>
  <si>
    <t>32343</t>
  </si>
  <si>
    <t>Deratizacija i dezinsekcija</t>
  </si>
  <si>
    <t>32344</t>
  </si>
  <si>
    <t>Dimnjačarske i ekološke usluge</t>
  </si>
  <si>
    <t>32349</t>
  </si>
  <si>
    <t>Ostale komunalne usluge</t>
  </si>
  <si>
    <t>32353</t>
  </si>
  <si>
    <t>Zakupnine i najamnine za opremu</t>
  </si>
  <si>
    <t>32361</t>
  </si>
  <si>
    <t>Obvezni i preventivni zdravstveni pregledi zaposlenika</t>
  </si>
  <si>
    <t>32363</t>
  </si>
  <si>
    <t>Laboratorijske usluge</t>
  </si>
  <si>
    <t>32372</t>
  </si>
  <si>
    <t>Ugovori o djelu</t>
  </si>
  <si>
    <t>32389</t>
  </si>
  <si>
    <t>Ostale računalne usluge</t>
  </si>
  <si>
    <t>32393</t>
  </si>
  <si>
    <t>Uređenje prostora</t>
  </si>
  <si>
    <t>32399</t>
  </si>
  <si>
    <t>Ostale nespomenute usluge</t>
  </si>
  <si>
    <t>32922</t>
  </si>
  <si>
    <t>Premije osiguranja ostale imovine</t>
  </si>
  <si>
    <t>32931</t>
  </si>
  <si>
    <t>Reprezentacija</t>
  </si>
  <si>
    <t>32941</t>
  </si>
  <si>
    <t>Tuzemne članarine</t>
  </si>
  <si>
    <t>32999</t>
  </si>
  <si>
    <t>Ostali nespomenuti rashodi poslovanja</t>
  </si>
  <si>
    <t>34311</t>
  </si>
  <si>
    <t>Usluge banaka</t>
  </si>
  <si>
    <t>34349</t>
  </si>
  <si>
    <t>Ostali nespomenuti financijski rashodi</t>
  </si>
  <si>
    <t>42211</t>
  </si>
  <si>
    <t>Računala i računalna oprema</t>
  </si>
  <si>
    <t>45111</t>
  </si>
  <si>
    <t>Dodatna ulaganja na građevinskim objektima</t>
  </si>
  <si>
    <t>32224</t>
  </si>
  <si>
    <t>Namirnice</t>
  </si>
  <si>
    <t>21 - VLASTITI PRIHODI - OSNOVNA ŠKOLA VLADIMIR NAZOR</t>
  </si>
  <si>
    <t>31 - PRIHODI PO POSEBNIM PROPISIMA - OSNOVNA ŠKOLA VLADIMIR NAZOR</t>
  </si>
  <si>
    <t>44 - POMOĆI PRORAČUNSKIM KORISNICIMA TEMELJEM PRIJENOSA SREDSTAVA EU</t>
  </si>
  <si>
    <t>31111</t>
  </si>
  <si>
    <t>Plaće za zaposlene</t>
  </si>
  <si>
    <t>31216</t>
  </si>
  <si>
    <t>Regres za godišnji odmor</t>
  </si>
  <si>
    <t>31321</t>
  </si>
  <si>
    <t>Doprinosi za obvezno zdravstveno osiguranje</t>
  </si>
  <si>
    <t>31322</t>
  </si>
  <si>
    <t>Doprinos za obvezno zdravstveno osiguranje zaštite zdravlja na radu</t>
  </si>
  <si>
    <t>31332</t>
  </si>
  <si>
    <t>Doprinosi za obvezno osiguranje u slučaju nezaposlenosti</t>
  </si>
  <si>
    <t>32121</t>
  </si>
  <si>
    <t>Naknade za prijevoz na posao i s posla</t>
  </si>
  <si>
    <t>KONTO</t>
  </si>
  <si>
    <t>Prihodi od pruženih usluga</t>
  </si>
  <si>
    <t>Voditelj računovodstva:</t>
  </si>
  <si>
    <t>______________________</t>
  </si>
  <si>
    <t>Odgovorna osoba:</t>
  </si>
  <si>
    <t>M.P.</t>
  </si>
  <si>
    <t>Gordana Lončarić</t>
  </si>
  <si>
    <t>Igor Brkić</t>
  </si>
  <si>
    <t>UKUPNO</t>
  </si>
  <si>
    <t>Sufinanciranje cijene usluge, participacije i slično</t>
  </si>
  <si>
    <t>2018.</t>
  </si>
  <si>
    <t>PRIHODI</t>
  </si>
  <si>
    <t>OSNOVNA ŠKOLA ''VLADIMIR NAZOR'' KRIŽEVCI</t>
  </si>
  <si>
    <t>Prihodi</t>
  </si>
  <si>
    <t>Rashodi</t>
  </si>
  <si>
    <t>31 Prihodi po posebnim propisima</t>
  </si>
  <si>
    <t>42 Prihodi iz drugih proračuna</t>
  </si>
  <si>
    <t>Ukupno</t>
  </si>
  <si>
    <t>OBRAZLOŽENJE</t>
  </si>
  <si>
    <t>RASHODI</t>
  </si>
  <si>
    <t xml:space="preserve">21 - VLASTITI PRIHODI </t>
  </si>
  <si>
    <t xml:space="preserve">31 - PRIHODI PO POSEBNIM PROPISIMA </t>
  </si>
  <si>
    <t xml:space="preserve">42 - PRIHODI IZ DRUGIH PRORAČUNA TE OSTALIH SUBJEKATA UNUTAR OPĆEG PRORAČUNA </t>
  </si>
  <si>
    <t>Naknade troškova  osobama izvan radnog odnosa</t>
  </si>
  <si>
    <t>51 - DONACIJE</t>
  </si>
  <si>
    <t>61 - PRIHODI OD PRODAJE IMOVINE</t>
  </si>
  <si>
    <t>Uredski namještaj</t>
  </si>
  <si>
    <t>Strojevi</t>
  </si>
  <si>
    <t>Namirnice - školska kuhinja</t>
  </si>
  <si>
    <t>Ostali rashodi za zaposlene - božićnica</t>
  </si>
  <si>
    <t>Prihodi od prodanih proizvoda</t>
  </si>
  <si>
    <t>Ostali prihodi za posebne namjene</t>
  </si>
  <si>
    <t>Tekuće donacije trgovačkih društava</t>
  </si>
  <si>
    <t>Tekuće pomoći od HZZ-a</t>
  </si>
  <si>
    <t>Ostali stambeni objekti</t>
  </si>
  <si>
    <t>Sportska oprema</t>
  </si>
  <si>
    <t>Tekuće pomoći iz državnog proračuna proračunskim korisnicima proračuna JLP(R) S</t>
  </si>
  <si>
    <t>Ostali nenavedeni rashodi za zaposlene - mentorstvo</t>
  </si>
  <si>
    <t>45 - POMOĆI EU PRORAČUNSKIM KORISNICIMA</t>
  </si>
  <si>
    <t>Ostali materijali za potrebe redovnog poslovanja</t>
  </si>
  <si>
    <t>Naknada za smještaj na službenom putu u inozemstvu</t>
  </si>
  <si>
    <t>Naknada za prijevoz na službenom putu u inozemstvu</t>
  </si>
  <si>
    <t>21 Vlastiti prihodi</t>
  </si>
  <si>
    <t xml:space="preserve">Namirnice </t>
  </si>
  <si>
    <t>Naknada za prijevoz na posao i s posla</t>
  </si>
  <si>
    <t>Dnevnice za službeni put u zemlji - ekskurzije, škola u prirodi, natjecanja, pratitelji u odmaralištu na Pagu</t>
  </si>
  <si>
    <t>NAPOMENA</t>
  </si>
  <si>
    <t>Izvor 11 - dodatni udio</t>
  </si>
  <si>
    <t>Izvor 43</t>
  </si>
  <si>
    <t>Izvor 11 - ostalo</t>
  </si>
  <si>
    <t>Izvor 21</t>
  </si>
  <si>
    <t>Izvor 31</t>
  </si>
  <si>
    <t>Izvor 42</t>
  </si>
  <si>
    <t>Izvor 44</t>
  </si>
  <si>
    <t>Izvor 51</t>
  </si>
  <si>
    <t>Izvor 61</t>
  </si>
  <si>
    <t>Izvor 45</t>
  </si>
  <si>
    <t>45 Pomoći EU korisnicima</t>
  </si>
  <si>
    <t>51 Donacije</t>
  </si>
  <si>
    <t>61 Prihodi od prodaje imovine</t>
  </si>
  <si>
    <t>Tekuće donacije od neprofitnih organizacija</t>
  </si>
  <si>
    <t>Ostale usluge za komunkaciju i prijevoz</t>
  </si>
  <si>
    <t>Tekuće donacije od fizičkih osoba</t>
  </si>
  <si>
    <t>Ostale usluge promidžbe i informiranja</t>
  </si>
  <si>
    <t>Ostale intelektualne usluge</t>
  </si>
  <si>
    <t>PLAN</t>
  </si>
  <si>
    <t>NOVI PLAN</t>
  </si>
  <si>
    <t>Obrazloženje izmjena i dopuna plana prihoda</t>
  </si>
  <si>
    <t>Obrazloženje izmjena i dopuna plana rashoda</t>
  </si>
  <si>
    <t>REZULTAT</t>
  </si>
  <si>
    <t>Sredstva Grada</t>
  </si>
  <si>
    <t>Rezultat</t>
  </si>
  <si>
    <t>11 Opći prihodi i primici</t>
  </si>
  <si>
    <t>43 Pomoći izravnanja</t>
  </si>
  <si>
    <t>44 Pomoći temeljem prijenosa EU</t>
  </si>
  <si>
    <t>Preneseni rezultat 2017.</t>
  </si>
  <si>
    <t>2018. NOVI PLAN</t>
  </si>
  <si>
    <t>Prihodi 
(671)</t>
  </si>
  <si>
    <t>Dnevnice za službeni put u inozemstvu</t>
  </si>
  <si>
    <t>Naknade za prijevoz na službenom putu u inozemstvu</t>
  </si>
  <si>
    <t>Rashodi protokola (vijenci,cvijeće, svijeće isl.)</t>
  </si>
  <si>
    <t>Knjige</t>
  </si>
  <si>
    <t>Oprema</t>
  </si>
  <si>
    <t xml:space="preserve">11 - OPĆI PRIHODI I PRIMICI </t>
  </si>
  <si>
    <t>Kapitalne pomoći iz državnog proračuna proračunskim korisnicima JLP</t>
  </si>
  <si>
    <t>Tekuće pomoći iz državnog proračuna temeljem prijenosa EU sredstava</t>
  </si>
  <si>
    <t>30102 OSNOVNOŠKOLSKO OBRAZOVANJE</t>
  </si>
  <si>
    <t>3202 OSNOVNOŠKOLSKO OBRAZOVANJE U OŠ ''VLADIMIR NAZOR'' KRIŽEVCI</t>
  </si>
  <si>
    <t>A 320201 RASHODI ZAKONSKOG STANDARDA</t>
  </si>
  <si>
    <t>A 320202 RASHODI IZNAD ZAKONSKOG STANDARDA</t>
  </si>
  <si>
    <t>A 320203 ŠKOLSKA SHEMA</t>
  </si>
  <si>
    <t>A 320204 POMOZIMO JEDNI DRUGIMA III (2017.-2018.)</t>
  </si>
  <si>
    <t>A 320205 POMOZIMO JEDNI DRUGIMA III (2018.-2019.)</t>
  </si>
  <si>
    <t>A 320206 OSIGURAVANJE ŠKOLSKE PREHRANE ZA DJECU U RIZIKU OD SIROMAŠTVA</t>
  </si>
  <si>
    <t>A 320207 NABAVA UDŽBENIKA I TABLETA</t>
  </si>
  <si>
    <t>A320208 PROJEKT ERASMUS +</t>
  </si>
  <si>
    <t>Projekt</t>
  </si>
  <si>
    <t>K 320209 ENERGETSKA OBNOVA ZGRADE OSNOVNE ŠKOLE</t>
  </si>
  <si>
    <t>Izvor</t>
  </si>
  <si>
    <t>2. Izmjene i dopune financijskog plana za 2018. godinu</t>
  </si>
  <si>
    <t>REBALANS 1</t>
  </si>
  <si>
    <t>REBALANS 2</t>
  </si>
  <si>
    <t>Datum:</t>
  </si>
  <si>
    <t>Tekuće pomoći proračunskim korisnicima iz proračuna JLP(R)S koji im nije nadležan</t>
  </si>
  <si>
    <t>_____________________</t>
  </si>
  <si>
    <t>MZOŠ</t>
  </si>
  <si>
    <t>stari papir, trava, otpad šk. kuhinje, zadruga</t>
  </si>
  <si>
    <t>najam stanova i sportske dvorane, kamate</t>
  </si>
  <si>
    <t>školska kuhinja</t>
  </si>
  <si>
    <t>Agencija za odgoj i obrazovanje, MZOŠ</t>
  </si>
  <si>
    <t xml:space="preserve">donacije roditelja </t>
  </si>
  <si>
    <t>Stručna usavršavanja</t>
  </si>
  <si>
    <t>Županija - natjecanja 7.000 MRRFEU 1.061.520</t>
  </si>
  <si>
    <t>Na izvoru 43- pomoći izravnanja za dec funkcije ukupni iznos se nije mijenjao. Izvršene su korekcije na pojedinim stavkama prema dosadašnjem ostvarenju i potrebama do kraja financijske godine, tako da su povećane stavke za dnevnice i prijevoz na službenom putu u zemlji,  kotizacije za seminare,  tečajeve i stručne ispite, za poštarinu, prijevoz učenika, premije osiguranja (za tablete). Smanjeni su iznosi za opskrbu vodom jer je potrošnja manja zbog izvršenih popravaka na mreži, za zdravstvene preglede zaposlenika zbog ukidanja zakonske obveze  obavljanja pregleda. Na izvoru 21- vlastiti prihodi, povećane su naknade za prijevoz, seminari,  materijali za školsku zadrugu i namirnice. Na izvoru 31- prihodi po posebnim propisima, u skladu s otvarenim prihodima povećane su stavke za namirnice i ostale rashode. Na izvoru 42- prihodi iz drugih proračuna dodan je iznos od 39.000,00 kn za računala koje financira državni proračun. Na izvoru 51- donacije,  povećani su iznosi za nabavu ispita znanja i zbirki zadataka, osiguranja i prijevoza, a smanjeni su iznosi za dnevnice na službenom putu u zemlji. Na izvoru 61- prihodi od prodaje imovine povećane su stavke za ostale usluge tekućeg i investicijskog održavanja, te ostali materijali i dijelovi za tekuće i investicijsko održavanje.</t>
  </si>
  <si>
    <t>MZO,sredstva za knjižnice, za računala</t>
  </si>
  <si>
    <t>ERASMUS  110.350,00            Školska shema  25.000 neto       MGPU 2.298.600,00</t>
  </si>
  <si>
    <t>Školska shema PDV  5.000,00</t>
  </si>
  <si>
    <t>Prema ostvarenju u prvih devet mjeseci izvršene su korekcije po pojedinim stavkama prihoda. Kod izvora 21- vlastiti prihodi, povećane su stavke prihoda od prodanih proizvoda za 3.500,00 kn, te prihodi od pruženih usluga za 4.500,00 kn. Na izvoru 42- prihodi iz drugih proračuna, povećani su prihodi od Agencije za odgoj i obrazovanje u iznosu od 2.000,00 kn, smanjeni su prihodi za županijska natjecanja za iznos od 16.000,00 kn, te prihodi od Hrvatskog zavoda za zapošljavanje za stručna usavršavanja u iznosu od 10.000,00 pošto ove godine nisu ostvareni u planiranom iznosu. Dodane su kapitalne pomoći iz državnog proračuna u iznosu od 39.000,00  namjenjene za kupnju računala. Na izvoru 45- pomoći proračunskim korisnicima, dodan je konto tekuće pomoći iz državnog proračuna 636124, koji se odnosi na prihode za PDV u projektu Školske sheme.Na izvoru 51- donacije povećani su prihodi tekućih donacija od fizičkih osoba (roditelja) koji se odnose na financiranje ispita znanja i zbirki zadataka,  prijevoza na izlete, te osiguranja djece za ukupno 42.000,00 kn, a smanjeni prihodi tekućih donacija od neprofitnih organizacija u iznosu od 10.000,00 kn. Na izvoru 61- prihodi od prodaje imovine, prema dosadašnjem ostvarenju smanjen je planirani iznos za 3.500,00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</si>
</sst>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1" x14ac:knownFonts="1">
    <font>
      <sz val="11"/>
      <color theme="1"/>
      <name val="Calibri"/>
      <family val="2"/>
      <charset val="238"/>
      <scheme val="minor"/>
    </font>
    <font>
      <sz val="10"/>
      <color indexed="8"/>
      <name val="Arial"/>
      <family val="2"/>
      <charset val="238"/>
    </font>
    <font>
      <b/>
      <sz val="12"/>
      <name val="Calibri"/>
      <family val="2"/>
      <charset val="238"/>
      <scheme val="minor"/>
    </font>
    <font>
      <b/>
      <sz val="10.5"/>
      <name val="Calibri"/>
      <family val="2"/>
      <charset val="238"/>
      <scheme val="minor"/>
    </font>
    <font>
      <sz val="10.5"/>
      <name val="Calibri"/>
      <family val="2"/>
      <charset val="238"/>
      <scheme val="minor"/>
    </font>
    <font>
      <sz val="10"/>
      <color indexed="8"/>
      <name val="Arial"/>
      <family val="2"/>
      <charset val="238"/>
    </font>
    <font>
      <b/>
      <sz val="12"/>
      <color rgb="FF7030A0"/>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sz val="9"/>
      <name val="Calibri"/>
      <family val="2"/>
      <charset val="238"/>
      <scheme val="minor"/>
    </font>
    <font>
      <b/>
      <sz val="14"/>
      <name val="Calibri"/>
      <family val="2"/>
      <charset val="238"/>
      <scheme val="minor"/>
    </font>
    <font>
      <sz val="10.5"/>
      <color theme="1"/>
      <name val="Calibri"/>
      <family val="2"/>
      <charset val="238"/>
      <scheme val="minor"/>
    </font>
    <font>
      <b/>
      <sz val="12"/>
      <color rgb="FF7030A0"/>
      <name val="Calibri"/>
      <family val="2"/>
      <charset val="238"/>
      <scheme val="minor"/>
    </font>
    <font>
      <sz val="10.5"/>
      <name val="Calibri"/>
      <family val="2"/>
      <charset val="238"/>
      <scheme val="minor"/>
    </font>
    <font>
      <b/>
      <sz val="10.5"/>
      <color rgb="FFFF0000"/>
      <name val="Calibri"/>
      <family val="2"/>
      <charset val="238"/>
      <scheme val="minor"/>
    </font>
    <font>
      <b/>
      <sz val="10.5"/>
      <name val="Calibri"/>
      <family val="2"/>
      <charset val="238"/>
      <scheme val="minor"/>
    </font>
    <font>
      <b/>
      <sz val="10.5"/>
      <color theme="1"/>
      <name val="Calibri"/>
      <family val="2"/>
      <charset val="238"/>
      <scheme val="minor"/>
    </font>
    <font>
      <sz val="10"/>
      <name val="Calibri"/>
      <family val="2"/>
      <charset val="238"/>
      <scheme val="minor"/>
    </font>
    <font>
      <b/>
      <sz val="11"/>
      <name val="Calibri"/>
      <family val="2"/>
      <charset val="238"/>
      <scheme val="minor"/>
    </font>
    <font>
      <b/>
      <sz val="11"/>
      <color theme="1"/>
      <name val="Calibri"/>
      <family val="2"/>
      <charset val="238"/>
      <scheme val="minor"/>
    </font>
    <font>
      <sz val="10.5"/>
      <color rgb="FFFFFF00"/>
      <name val="Calibri"/>
      <family val="2"/>
      <charset val="238"/>
      <scheme val="minor"/>
    </font>
    <font>
      <sz val="10.5"/>
      <color rgb="FFFF0000"/>
      <name val="Calibri"/>
      <family val="2"/>
      <charset val="238"/>
      <scheme val="minor"/>
    </font>
    <font>
      <b/>
      <sz val="12"/>
      <color theme="1"/>
      <name val="Calibri"/>
      <family val="2"/>
      <charset val="238"/>
      <scheme val="minor"/>
    </font>
    <font>
      <b/>
      <sz val="10.5"/>
      <color rgb="FF0070C0"/>
      <name val="Calibri"/>
      <family val="2"/>
      <charset val="238"/>
      <scheme val="minor"/>
    </font>
    <font>
      <b/>
      <sz val="14"/>
      <color theme="1"/>
      <name val="Calibri"/>
      <family val="2"/>
      <charset val="238"/>
      <scheme val="minor"/>
    </font>
    <font>
      <sz val="14"/>
      <color theme="1"/>
      <name val="Calibri"/>
      <family val="2"/>
      <charset val="238"/>
      <scheme val="minor"/>
    </font>
    <font>
      <sz val="11"/>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5">
    <xf numFmtId="0" fontId="0" fillId="0" borderId="0"/>
    <xf numFmtId="0" fontId="1" fillId="0" borderId="0">
      <alignment vertical="top"/>
    </xf>
    <xf numFmtId="0" fontId="1" fillId="0" borderId="0">
      <alignment vertical="top"/>
    </xf>
    <xf numFmtId="0" fontId="5" fillId="0" borderId="0">
      <alignment vertical="top"/>
    </xf>
    <xf numFmtId="0" fontId="5" fillId="0" borderId="0">
      <alignment vertical="top"/>
    </xf>
  </cellStyleXfs>
  <cellXfs count="300">
    <xf numFmtId="0" fontId="0" fillId="0" borderId="0" xfId="0"/>
    <xf numFmtId="0" fontId="8" fillId="0" borderId="0" xfId="0" applyFont="1" applyFill="1" applyAlignment="1">
      <alignment vertical="center"/>
    </xf>
    <xf numFmtId="4" fontId="11" fillId="0" borderId="1" xfId="1"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12" fillId="6" borderId="1" xfId="1" applyNumberFormat="1" applyFont="1" applyFill="1" applyBorder="1" applyAlignment="1">
      <alignment horizontal="right" vertical="center"/>
    </xf>
    <xf numFmtId="4" fontId="12" fillId="2" borderId="1" xfId="2" applyNumberFormat="1" applyFont="1" applyFill="1" applyBorder="1" applyAlignment="1">
      <alignment horizontal="right" vertical="center"/>
    </xf>
    <xf numFmtId="4" fontId="8" fillId="8" borderId="1" xfId="2" applyNumberFormat="1" applyFont="1" applyFill="1" applyBorder="1" applyAlignment="1">
      <alignment horizontal="right" vertical="center"/>
    </xf>
    <xf numFmtId="4" fontId="8" fillId="8" borderId="1" xfId="1" applyNumberFormat="1" applyFont="1" applyFill="1" applyBorder="1" applyAlignment="1">
      <alignment horizontal="right" vertical="center"/>
    </xf>
    <xf numFmtId="4" fontId="8" fillId="0" borderId="1" xfId="2" applyNumberFormat="1" applyFont="1" applyFill="1" applyBorder="1" applyAlignment="1">
      <alignment horizontal="right" vertical="center"/>
    </xf>
    <xf numFmtId="0" fontId="8" fillId="0" borderId="0" xfId="0" applyFont="1" applyFill="1" applyAlignment="1">
      <alignment vertical="center" wrapText="1"/>
    </xf>
    <xf numFmtId="0" fontId="8" fillId="0" borderId="0" xfId="0" applyFont="1" applyFill="1" applyAlignment="1">
      <alignment horizontal="left" vertical="center"/>
    </xf>
    <xf numFmtId="4" fontId="8" fillId="0" borderId="0" xfId="0" applyNumberFormat="1" applyFont="1" applyFill="1" applyAlignment="1">
      <alignment horizontal="right" vertical="center"/>
    </xf>
    <xf numFmtId="0" fontId="15" fillId="0" borderId="0" xfId="0" applyFont="1" applyAlignment="1">
      <alignment vertical="center"/>
    </xf>
    <xf numFmtId="4" fontId="19" fillId="6" borderId="1" xfId="2" applyNumberFormat="1" applyFont="1" applyFill="1" applyBorder="1" applyAlignment="1">
      <alignment horizontal="right" vertical="center"/>
    </xf>
    <xf numFmtId="4" fontId="20" fillId="6" borderId="1" xfId="0" applyNumberFormat="1" applyFont="1" applyFill="1" applyBorder="1" applyAlignment="1">
      <alignment vertical="center"/>
    </xf>
    <xf numFmtId="0" fontId="19" fillId="4" borderId="1" xfId="2" applyFont="1" applyFill="1" applyBorder="1" applyAlignment="1">
      <alignment horizontal="left" vertical="center" wrapText="1" readingOrder="1"/>
    </xf>
    <xf numFmtId="4" fontId="19" fillId="4" borderId="1" xfId="2" applyNumberFormat="1" applyFont="1" applyFill="1" applyBorder="1" applyAlignment="1">
      <alignment vertical="center" wrapText="1" readingOrder="1"/>
    </xf>
    <xf numFmtId="4" fontId="20" fillId="4" borderId="1" xfId="0" applyNumberFormat="1" applyFont="1" applyFill="1" applyBorder="1" applyAlignment="1">
      <alignment vertical="center"/>
    </xf>
    <xf numFmtId="0" fontId="19" fillId="5" borderId="1" xfId="2" applyFont="1" applyFill="1" applyBorder="1" applyAlignment="1">
      <alignment horizontal="left" vertical="center" wrapText="1" readingOrder="1"/>
    </xf>
    <xf numFmtId="4" fontId="19" fillId="5" borderId="1" xfId="2" applyNumberFormat="1" applyFont="1" applyFill="1" applyBorder="1" applyAlignment="1">
      <alignment horizontal="right" vertical="center"/>
    </xf>
    <xf numFmtId="4" fontId="20" fillId="5" borderId="1" xfId="0" applyNumberFormat="1" applyFont="1" applyFill="1" applyBorder="1" applyAlignment="1">
      <alignment vertical="center"/>
    </xf>
    <xf numFmtId="0" fontId="19" fillId="3" borderId="1" xfId="2" applyFont="1" applyFill="1" applyBorder="1" applyAlignment="1">
      <alignment horizontal="left" vertical="center" wrapText="1" readingOrder="1"/>
    </xf>
    <xf numFmtId="4" fontId="19" fillId="3" borderId="1" xfId="2" applyNumberFormat="1" applyFont="1" applyFill="1" applyBorder="1" applyAlignment="1">
      <alignment horizontal="right" vertical="center"/>
    </xf>
    <xf numFmtId="4" fontId="20" fillId="3" borderId="1" xfId="0" applyNumberFormat="1" applyFont="1" applyFill="1" applyBorder="1" applyAlignment="1">
      <alignment vertical="center"/>
    </xf>
    <xf numFmtId="4" fontId="19" fillId="2" borderId="1" xfId="2" applyNumberFormat="1" applyFont="1" applyFill="1" applyBorder="1" applyAlignment="1">
      <alignment horizontal="right" vertical="center"/>
    </xf>
    <xf numFmtId="4" fontId="20" fillId="2" borderId="1" xfId="0" applyNumberFormat="1" applyFont="1" applyFill="1" applyBorder="1" applyAlignment="1">
      <alignment vertical="center"/>
    </xf>
    <xf numFmtId="0" fontId="17" fillId="0" borderId="1" xfId="2" applyFont="1" applyFill="1" applyBorder="1" applyAlignment="1">
      <alignment horizontal="left" vertical="center" wrapText="1" readingOrder="1"/>
    </xf>
    <xf numFmtId="4" fontId="15" fillId="0" borderId="1" xfId="0" applyNumberFormat="1" applyFont="1" applyBorder="1" applyAlignment="1">
      <alignment vertical="center"/>
    </xf>
    <xf numFmtId="4" fontId="15" fillId="3" borderId="1" xfId="0" applyNumberFormat="1" applyFont="1" applyFill="1" applyBorder="1" applyAlignment="1">
      <alignment vertical="center"/>
    </xf>
    <xf numFmtId="4" fontId="15" fillId="0" borderId="1" xfId="0" applyNumberFormat="1" applyFont="1" applyBorder="1" applyAlignment="1">
      <alignment vertical="center" wrapText="1"/>
    </xf>
    <xf numFmtId="0" fontId="17" fillId="8" borderId="1" xfId="2" applyFont="1" applyFill="1" applyBorder="1" applyAlignment="1">
      <alignment horizontal="left" vertical="center" wrapText="1" readingOrder="1"/>
    </xf>
    <xf numFmtId="0" fontId="17" fillId="8" borderId="2" xfId="2" applyFont="1" applyFill="1" applyBorder="1" applyAlignment="1">
      <alignment horizontal="left" vertical="center" readingOrder="1"/>
    </xf>
    <xf numFmtId="0" fontId="17" fillId="8" borderId="3" xfId="2" applyFont="1" applyFill="1" applyBorder="1" applyAlignment="1">
      <alignment horizontal="left" vertical="center" readingOrder="1"/>
    </xf>
    <xf numFmtId="0" fontId="17" fillId="8" borderId="4" xfId="2" applyFont="1" applyFill="1" applyBorder="1" applyAlignment="1">
      <alignment horizontal="left" vertical="center" readingOrder="1"/>
    </xf>
    <xf numFmtId="4" fontId="19" fillId="8" borderId="1" xfId="0" applyNumberFormat="1" applyFont="1" applyFill="1" applyBorder="1" applyAlignment="1">
      <alignment vertical="center"/>
    </xf>
    <xf numFmtId="4" fontId="17" fillId="8" borderId="1" xfId="0" applyNumberFormat="1" applyFont="1" applyFill="1" applyBorder="1" applyAlignment="1">
      <alignment vertical="center"/>
    </xf>
    <xf numFmtId="4" fontId="20" fillId="8" borderId="1" xfId="0" applyNumberFormat="1" applyFont="1" applyFill="1" applyBorder="1" applyAlignment="1">
      <alignment vertical="center"/>
    </xf>
    <xf numFmtId="0" fontId="19" fillId="8" borderId="3" xfId="2" applyFont="1" applyFill="1" applyBorder="1" applyAlignment="1">
      <alignment horizontal="left" vertical="center" wrapText="1" readingOrder="1"/>
    </xf>
    <xf numFmtId="0" fontId="19" fillId="8" borderId="4" xfId="2" applyFont="1" applyFill="1" applyBorder="1" applyAlignment="1">
      <alignment horizontal="left" vertical="center" wrapText="1" readingOrder="1"/>
    </xf>
    <xf numFmtId="4" fontId="15" fillId="8" borderId="1" xfId="0" applyNumberFormat="1" applyFont="1" applyFill="1" applyBorder="1" applyAlignment="1">
      <alignment vertical="center"/>
    </xf>
    <xf numFmtId="0" fontId="19" fillId="8" borderId="3" xfId="2" applyFont="1" applyFill="1" applyBorder="1" applyAlignment="1">
      <alignment horizontal="left" vertical="center" readingOrder="1"/>
    </xf>
    <xf numFmtId="0" fontId="19" fillId="8" borderId="4" xfId="2" applyFont="1" applyFill="1" applyBorder="1" applyAlignment="1">
      <alignment horizontal="left" vertical="center" readingOrder="1"/>
    </xf>
    <xf numFmtId="4" fontId="15" fillId="8" borderId="1" xfId="0" applyNumberFormat="1" applyFont="1" applyFill="1" applyBorder="1" applyAlignment="1">
      <alignment vertical="center" wrapText="1"/>
    </xf>
    <xf numFmtId="0" fontId="17" fillId="8" borderId="3" xfId="2" applyFont="1" applyFill="1" applyBorder="1" applyAlignment="1">
      <alignment horizontal="left" vertical="center" wrapText="1" readingOrder="1"/>
    </xf>
    <xf numFmtId="0" fontId="17" fillId="8" borderId="4" xfId="2" applyFont="1" applyFill="1" applyBorder="1" applyAlignment="1">
      <alignment horizontal="left" vertical="center" wrapText="1" readingOrder="1"/>
    </xf>
    <xf numFmtId="4" fontId="15" fillId="2" borderId="1" xfId="0" applyNumberFormat="1" applyFont="1" applyFill="1" applyBorder="1" applyAlignment="1">
      <alignment vertical="center"/>
    </xf>
    <xf numFmtId="0" fontId="17" fillId="8" borderId="3" xfId="2" applyFont="1" applyFill="1" applyBorder="1" applyAlignment="1">
      <alignment horizontal="center" vertical="center" readingOrder="1"/>
    </xf>
    <xf numFmtId="0" fontId="17" fillId="2" borderId="2" xfId="2" applyFont="1" applyFill="1" applyBorder="1" applyAlignment="1">
      <alignment horizontal="left" vertical="center" wrapText="1" readingOrder="1"/>
    </xf>
    <xf numFmtId="4" fontId="24" fillId="2" borderId="1" xfId="0" applyNumberFormat="1" applyFont="1" applyFill="1" applyBorder="1" applyAlignment="1">
      <alignment vertical="center"/>
    </xf>
    <xf numFmtId="0" fontId="20" fillId="2" borderId="2" xfId="2" applyFont="1" applyFill="1" applyBorder="1" applyAlignment="1">
      <alignment horizontal="left" vertical="center" wrapText="1" readingOrder="1"/>
    </xf>
    <xf numFmtId="0" fontId="15" fillId="8" borderId="1" xfId="2" applyFont="1" applyFill="1" applyBorder="1" applyAlignment="1">
      <alignment horizontal="left" vertical="center" wrapText="1" readingOrder="1"/>
    </xf>
    <xf numFmtId="4" fontId="15" fillId="8" borderId="4" xfId="0" applyNumberFormat="1" applyFont="1" applyFill="1" applyBorder="1" applyAlignment="1">
      <alignment vertical="center"/>
    </xf>
    <xf numFmtId="4" fontId="17" fillId="0" borderId="0" xfId="2" applyNumberFormat="1" applyFont="1" applyFill="1" applyBorder="1" applyAlignment="1">
      <alignment horizontal="right" vertical="center"/>
    </xf>
    <xf numFmtId="4" fontId="15" fillId="0" borderId="0" xfId="0" applyNumberFormat="1" applyFont="1" applyBorder="1" applyAlignment="1">
      <alignment vertical="center"/>
    </xf>
    <xf numFmtId="4" fontId="15" fillId="0" borderId="0" xfId="0" applyNumberFormat="1" applyFont="1" applyAlignment="1">
      <alignment vertical="center"/>
    </xf>
    <xf numFmtId="0" fontId="17" fillId="0" borderId="1" xfId="2" applyFont="1" applyFill="1" applyBorder="1" applyAlignment="1">
      <alignment horizontal="left" vertical="center" wrapText="1" readingOrder="1"/>
    </xf>
    <xf numFmtId="0" fontId="17" fillId="0" borderId="2" xfId="2" applyFont="1" applyFill="1" applyBorder="1" applyAlignment="1">
      <alignment horizontal="left" vertical="center" wrapText="1" readingOrder="1"/>
    </xf>
    <xf numFmtId="0" fontId="17" fillId="8" borderId="2" xfId="2" applyFont="1" applyFill="1" applyBorder="1" applyAlignment="1">
      <alignment horizontal="left" vertical="center" wrapText="1" readingOrder="1"/>
    </xf>
    <xf numFmtId="0" fontId="17" fillId="8" borderId="3" xfId="2" applyFont="1" applyFill="1" applyBorder="1" applyAlignment="1">
      <alignment horizontal="left" vertical="center" wrapText="1" readingOrder="1"/>
    </xf>
    <xf numFmtId="0" fontId="17" fillId="8" borderId="4" xfId="2" applyFont="1" applyFill="1" applyBorder="1" applyAlignment="1">
      <alignment horizontal="left" vertical="center" wrapText="1" readingOrder="1"/>
    </xf>
    <xf numFmtId="0" fontId="4" fillId="8" borderId="2" xfId="2" applyFont="1" applyFill="1" applyBorder="1" applyAlignment="1">
      <alignment horizontal="left" vertical="center" readingOrder="1"/>
    </xf>
    <xf numFmtId="4" fontId="3" fillId="3" borderId="1" xfId="2" applyNumberFormat="1" applyFont="1" applyFill="1" applyBorder="1" applyAlignment="1">
      <alignment horizontal="right" vertical="center"/>
    </xf>
    <xf numFmtId="4" fontId="3" fillId="2" borderId="1" xfId="2" applyNumberFormat="1" applyFont="1" applyFill="1" applyBorder="1" applyAlignment="1">
      <alignment horizontal="right" vertical="center"/>
    </xf>
    <xf numFmtId="4" fontId="11" fillId="0" borderId="1" xfId="0" applyNumberFormat="1" applyFont="1" applyBorder="1" applyAlignment="1">
      <alignment horizontal="center" vertical="center"/>
    </xf>
    <xf numFmtId="4" fontId="25" fillId="8" borderId="1" xfId="2" applyNumberFormat="1" applyFont="1" applyFill="1" applyBorder="1" applyAlignment="1">
      <alignment horizontal="right" vertical="center"/>
    </xf>
    <xf numFmtId="4" fontId="4" fillId="8" borderId="1" xfId="2" applyNumberFormat="1" applyFont="1" applyFill="1" applyBorder="1" applyAlignment="1">
      <alignment horizontal="right" vertical="center"/>
    </xf>
    <xf numFmtId="4" fontId="4" fillId="0" borderId="0" xfId="2" applyNumberFormat="1" applyFont="1" applyFill="1" applyBorder="1" applyAlignment="1">
      <alignment horizontal="right" vertical="center"/>
    </xf>
    <xf numFmtId="4" fontId="4" fillId="0" borderId="1" xfId="2" applyNumberFormat="1" applyFont="1" applyFill="1" applyBorder="1" applyAlignment="1">
      <alignment horizontal="right" vertical="center"/>
    </xf>
    <xf numFmtId="0" fontId="17" fillId="8" borderId="2" xfId="2" applyFont="1" applyFill="1" applyBorder="1" applyAlignment="1">
      <alignment horizontal="left" vertical="center" wrapText="1" readingOrder="1"/>
    </xf>
    <xf numFmtId="0" fontId="17" fillId="8" borderId="3" xfId="2" applyFont="1" applyFill="1" applyBorder="1" applyAlignment="1">
      <alignment horizontal="left" vertical="center" wrapText="1" readingOrder="1"/>
    </xf>
    <xf numFmtId="0" fontId="17" fillId="8" borderId="4" xfId="2" applyFont="1" applyFill="1" applyBorder="1" applyAlignment="1">
      <alignment horizontal="left" vertical="center" wrapText="1" readingOrder="1"/>
    </xf>
    <xf numFmtId="0" fontId="17" fillId="0" borderId="2" xfId="2" applyFont="1" applyFill="1" applyBorder="1" applyAlignment="1">
      <alignment horizontal="left" vertical="center" wrapText="1" readingOrder="1"/>
    </xf>
    <xf numFmtId="0" fontId="4" fillId="8" borderId="2" xfId="2" applyFont="1" applyFill="1" applyBorder="1" applyAlignment="1">
      <alignment horizontal="left" vertical="center"/>
    </xf>
    <xf numFmtId="0" fontId="4" fillId="8" borderId="3" xfId="2" applyFont="1" applyFill="1" applyBorder="1" applyAlignment="1">
      <alignment horizontal="left" vertical="center"/>
    </xf>
    <xf numFmtId="0" fontId="17" fillId="0" borderId="2" xfId="2" applyFont="1" applyFill="1" applyBorder="1" applyAlignment="1">
      <alignment horizontal="left" vertical="center" wrapText="1" readingOrder="1"/>
    </xf>
    <xf numFmtId="4" fontId="4" fillId="8" borderId="1" xfId="2" applyNumberFormat="1" applyFont="1" applyFill="1" applyBorder="1" applyAlignment="1">
      <alignment horizontal="center" vertical="center" wrapText="1"/>
    </xf>
    <xf numFmtId="4" fontId="12" fillId="6" borderId="1" xfId="1" applyNumberFormat="1" applyFont="1" applyFill="1" applyBorder="1" applyAlignment="1">
      <alignment horizontal="center" vertical="center"/>
    </xf>
    <xf numFmtId="4" fontId="12" fillId="2" borderId="1" xfId="2" applyNumberFormat="1" applyFont="1" applyFill="1" applyBorder="1" applyAlignment="1">
      <alignment horizontal="center" vertical="center"/>
    </xf>
    <xf numFmtId="4" fontId="13" fillId="0" borderId="1" xfId="0" applyNumberFormat="1" applyFont="1" applyFill="1" applyBorder="1" applyAlignment="1">
      <alignment horizontal="center" vertical="center" wrapText="1"/>
    </xf>
    <xf numFmtId="4" fontId="8" fillId="8" borderId="1" xfId="2" applyNumberFormat="1" applyFont="1" applyFill="1" applyBorder="1" applyAlignment="1">
      <alignment horizontal="center" vertical="center"/>
    </xf>
    <xf numFmtId="4" fontId="8" fillId="2" borderId="1" xfId="2" applyNumberFormat="1" applyFont="1" applyFill="1" applyBorder="1" applyAlignment="1">
      <alignment horizontal="center" vertical="center"/>
    </xf>
    <xf numFmtId="4" fontId="4" fillId="0" borderId="1" xfId="2"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4" fontId="8" fillId="0" borderId="0" xfId="0" applyNumberFormat="1" applyFont="1" applyFill="1" applyAlignment="1">
      <alignment horizontal="center" vertical="center"/>
    </xf>
    <xf numFmtId="0" fontId="4" fillId="0" borderId="0" xfId="0" applyFont="1"/>
    <xf numFmtId="0" fontId="4" fillId="0" borderId="0" xfId="4" applyFont="1" applyFill="1" applyAlignment="1">
      <alignment horizontal="center" vertical="top"/>
    </xf>
    <xf numFmtId="0" fontId="4" fillId="0" borderId="0" xfId="0" applyFont="1" applyAlignment="1">
      <alignment horizontal="center"/>
    </xf>
    <xf numFmtId="4" fontId="4" fillId="0" borderId="0" xfId="0" applyNumberFormat="1" applyFont="1"/>
    <xf numFmtId="0" fontId="4" fillId="0" borderId="0" xfId="0" applyFont="1" applyAlignment="1"/>
    <xf numFmtId="0" fontId="15" fillId="0" borderId="0" xfId="0" applyFont="1" applyAlignment="1">
      <alignment horizontal="center" vertical="center"/>
    </xf>
    <xf numFmtId="4" fontId="26" fillId="0" borderId="0" xfId="0" applyNumberFormat="1" applyFont="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xf>
    <xf numFmtId="0" fontId="15" fillId="0" borderId="12" xfId="0" applyFont="1" applyFill="1" applyBorder="1" applyAlignment="1">
      <alignment horizontal="left" vertical="center" wrapText="1"/>
    </xf>
    <xf numFmtId="4" fontId="15" fillId="0" borderId="12"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4" fontId="15" fillId="0" borderId="13"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0" fontId="20" fillId="7" borderId="1" xfId="0" applyFont="1" applyFill="1" applyBorder="1" applyAlignment="1">
      <alignment horizontal="center" vertical="center" wrapText="1"/>
    </xf>
    <xf numFmtId="4" fontId="20" fillId="7" borderId="2" xfId="0" applyNumberFormat="1" applyFont="1" applyFill="1" applyBorder="1" applyAlignment="1">
      <alignment horizontal="right" vertical="center"/>
    </xf>
    <xf numFmtId="4" fontId="20" fillId="7" borderId="3" xfId="0" applyNumberFormat="1" applyFont="1" applyFill="1" applyBorder="1" applyAlignment="1">
      <alignment horizontal="right" vertical="center"/>
    </xf>
    <xf numFmtId="4" fontId="20" fillId="7" borderId="4" xfId="0" applyNumberFormat="1" applyFont="1" applyFill="1" applyBorder="1" applyAlignment="1">
      <alignment horizontal="right" vertical="center"/>
    </xf>
    <xf numFmtId="0" fontId="20"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15" fillId="0" borderId="11" xfId="0" applyFont="1" applyBorder="1" applyAlignment="1">
      <alignment horizontal="left" vertical="center" wrapText="1"/>
    </xf>
    <xf numFmtId="4" fontId="15" fillId="0" borderId="5" xfId="0" applyNumberFormat="1" applyFont="1" applyFill="1" applyBorder="1" applyAlignment="1">
      <alignment horizontal="right" vertical="center"/>
    </xf>
    <xf numFmtId="4" fontId="4" fillId="0" borderId="6" xfId="0" applyNumberFormat="1" applyFont="1" applyFill="1" applyBorder="1" applyAlignment="1">
      <alignment horizontal="right" vertical="center"/>
    </xf>
    <xf numFmtId="4" fontId="15" fillId="0" borderId="6" xfId="0" applyNumberFormat="1" applyFont="1" applyFill="1" applyBorder="1" applyAlignment="1">
      <alignment horizontal="right" vertical="center"/>
    </xf>
    <xf numFmtId="4" fontId="15" fillId="0" borderId="7" xfId="0" applyNumberFormat="1" applyFont="1" applyFill="1" applyBorder="1" applyAlignment="1">
      <alignment horizontal="right" vertical="center"/>
    </xf>
    <xf numFmtId="4" fontId="15" fillId="0" borderId="12" xfId="0" applyNumberFormat="1" applyFont="1" applyBorder="1" applyAlignment="1">
      <alignment horizontal="right" vertical="center"/>
    </xf>
    <xf numFmtId="4" fontId="15" fillId="0" borderId="0" xfId="0" applyNumberFormat="1" applyFont="1" applyBorder="1" applyAlignment="1">
      <alignment horizontal="right" vertical="center"/>
    </xf>
    <xf numFmtId="0" fontId="20" fillId="7" borderId="2" xfId="0" applyFont="1" applyFill="1" applyBorder="1" applyAlignment="1">
      <alignment horizontal="center" vertical="center" wrapText="1"/>
    </xf>
    <xf numFmtId="0" fontId="11" fillId="6" borderId="1" xfId="0" applyFont="1" applyFill="1" applyBorder="1" applyAlignment="1">
      <alignment horizontal="left" vertical="center" wrapText="1"/>
    </xf>
    <xf numFmtId="4" fontId="11" fillId="6" borderId="1" xfId="0" applyNumberFormat="1" applyFont="1" applyFill="1" applyBorder="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right" vertical="center"/>
    </xf>
    <xf numFmtId="0" fontId="17" fillId="0" borderId="2" xfId="2" applyFont="1" applyFill="1" applyBorder="1" applyAlignment="1">
      <alignment horizontal="left" vertical="center" wrapText="1" readingOrder="1"/>
    </xf>
    <xf numFmtId="0" fontId="17" fillId="0" borderId="1" xfId="2" applyFont="1" applyFill="1" applyBorder="1" applyAlignment="1">
      <alignment horizontal="left" vertical="center" wrapText="1" readingOrder="1"/>
    </xf>
    <xf numFmtId="0" fontId="17" fillId="8" borderId="2" xfId="2" applyFont="1" applyFill="1" applyBorder="1" applyAlignment="1">
      <alignment horizontal="left" vertical="center" wrapText="1" readingOrder="1"/>
    </xf>
    <xf numFmtId="0" fontId="17" fillId="0" borderId="1" xfId="2" applyFont="1" applyFill="1" applyBorder="1" applyAlignment="1">
      <alignment horizontal="left" vertical="center" wrapText="1" readingOrder="1"/>
    </xf>
    <xf numFmtId="0" fontId="4" fillId="8" borderId="2" xfId="2" applyFont="1" applyFill="1" applyBorder="1" applyAlignment="1">
      <alignment horizontal="center" vertical="center" wrapText="1" readingOrder="1"/>
    </xf>
    <xf numFmtId="0" fontId="17" fillId="8" borderId="3" xfId="2" applyFont="1" applyFill="1" applyBorder="1" applyAlignment="1">
      <alignment horizontal="center" vertical="center" wrapText="1" readingOrder="1"/>
    </xf>
    <xf numFmtId="0" fontId="17" fillId="8" borderId="4" xfId="2" applyFont="1" applyFill="1" applyBorder="1" applyAlignment="1">
      <alignment horizontal="center" vertical="center" wrapText="1" readingOrder="1"/>
    </xf>
    <xf numFmtId="4" fontId="15" fillId="7" borderId="4" xfId="0" applyNumberFormat="1" applyFont="1" applyFill="1" applyBorder="1" applyAlignment="1">
      <alignment horizontal="right" vertical="center"/>
    </xf>
    <xf numFmtId="0" fontId="4" fillId="8" borderId="2" xfId="2" applyFont="1" applyFill="1" applyBorder="1" applyAlignment="1">
      <alignment horizontal="left" vertical="center" wrapText="1" readingOrder="1"/>
    </xf>
    <xf numFmtId="0" fontId="4" fillId="8" borderId="3" xfId="2" applyFont="1" applyFill="1" applyBorder="1" applyAlignment="1">
      <alignment horizontal="left" vertical="center" wrapText="1" readingOrder="1"/>
    </xf>
    <xf numFmtId="0" fontId="4" fillId="8" borderId="4" xfId="2" applyFont="1" applyFill="1" applyBorder="1" applyAlignment="1">
      <alignment horizontal="left" vertical="center" wrapText="1" readingOrder="1"/>
    </xf>
    <xf numFmtId="0" fontId="4" fillId="8" borderId="3" xfId="2" applyFont="1" applyFill="1" applyBorder="1" applyAlignment="1">
      <alignment horizontal="left" vertical="center" readingOrder="1"/>
    </xf>
    <xf numFmtId="0" fontId="4" fillId="8" borderId="4" xfId="2" applyFont="1" applyFill="1" applyBorder="1" applyAlignment="1">
      <alignment horizontal="left" vertical="center" readingOrder="1"/>
    </xf>
    <xf numFmtId="0" fontId="17" fillId="8" borderId="2" xfId="2" applyFont="1" applyFill="1" applyBorder="1" applyAlignment="1">
      <alignment horizontal="left" vertical="center" wrapText="1" readingOrder="1"/>
    </xf>
    <xf numFmtId="4" fontId="4" fillId="8" borderId="1" xfId="2" applyNumberFormat="1" applyFont="1" applyFill="1" applyBorder="1" applyAlignment="1">
      <alignment horizontal="center" vertical="center"/>
    </xf>
    <xf numFmtId="0" fontId="4" fillId="0" borderId="2" xfId="2" applyFont="1" applyFill="1" applyBorder="1" applyAlignment="1">
      <alignment horizontal="left" vertical="center" wrapText="1" readingOrder="1"/>
    </xf>
    <xf numFmtId="0" fontId="3" fillId="3" borderId="2" xfId="2" applyFont="1" applyFill="1" applyBorder="1" applyAlignment="1">
      <alignment horizontal="left" vertical="center" wrapText="1" readingOrder="1"/>
    </xf>
    <xf numFmtId="0" fontId="17" fillId="0" borderId="0" xfId="2" applyFont="1" applyFill="1" applyBorder="1" applyAlignment="1">
      <alignment horizontal="left" vertical="center" wrapText="1" readingOrder="1"/>
    </xf>
    <xf numFmtId="0" fontId="3" fillId="3" borderId="1" xfId="2" applyFont="1" applyFill="1" applyBorder="1" applyAlignment="1">
      <alignment horizontal="left" vertical="center" wrapText="1" readingOrder="1"/>
    </xf>
    <xf numFmtId="0" fontId="19" fillId="3" borderId="1" xfId="2" applyFont="1" applyFill="1" applyBorder="1" applyAlignment="1">
      <alignment horizontal="left" vertical="center" wrapText="1" readingOrder="1"/>
    </xf>
    <xf numFmtId="0" fontId="19" fillId="2" borderId="1" xfId="2" applyFont="1" applyFill="1" applyBorder="1" applyAlignment="1">
      <alignment horizontal="left" vertical="center" wrapText="1" readingOrder="1"/>
    </xf>
    <xf numFmtId="0" fontId="23" fillId="2" borderId="2" xfId="2" applyFont="1" applyFill="1" applyBorder="1" applyAlignment="1">
      <alignment horizontal="left" vertical="center" wrapText="1" readingOrder="1"/>
    </xf>
    <xf numFmtId="0" fontId="19" fillId="2" borderId="2" xfId="2" applyFont="1" applyFill="1" applyBorder="1" applyAlignment="1">
      <alignment horizontal="left" vertical="center" wrapText="1" readingOrder="1"/>
    </xf>
    <xf numFmtId="4" fontId="15" fillId="0" borderId="0" xfId="0" applyNumberFormat="1" applyFont="1" applyFill="1" applyBorder="1" applyAlignment="1">
      <alignment vertical="center"/>
    </xf>
    <xf numFmtId="0" fontId="4" fillId="0" borderId="0" xfId="2" applyFont="1" applyFill="1" applyBorder="1" applyAlignment="1">
      <alignment horizontal="left" vertical="center" wrapText="1" readingOrder="1"/>
    </xf>
    <xf numFmtId="0" fontId="12" fillId="2" borderId="1" xfId="2" applyFont="1" applyFill="1" applyBorder="1" applyAlignment="1">
      <alignment horizontal="center" vertical="center" wrapText="1"/>
    </xf>
    <xf numFmtId="0" fontId="8" fillId="8"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4" fillId="8"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8" fillId="8" borderId="1" xfId="2" applyFont="1" applyFill="1" applyBorder="1" applyAlignment="1">
      <alignment horizontal="center" vertical="center"/>
    </xf>
    <xf numFmtId="0" fontId="8" fillId="0" borderId="0" xfId="0" applyFont="1" applyFill="1" applyAlignment="1">
      <alignment horizontal="center" vertical="center"/>
    </xf>
    <xf numFmtId="4" fontId="4" fillId="8" borderId="1" xfId="1" applyNumberFormat="1" applyFont="1" applyFill="1" applyBorder="1" applyAlignment="1">
      <alignment horizontal="right" vertical="center"/>
    </xf>
    <xf numFmtId="4" fontId="15" fillId="8" borderId="1" xfId="2"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17" fillId="8" borderId="2" xfId="2" applyFont="1" applyFill="1" applyBorder="1" applyAlignment="1">
      <alignment horizontal="left" vertical="center" wrapText="1" readingOrder="1"/>
    </xf>
    <xf numFmtId="0" fontId="4" fillId="8" borderId="2" xfId="2" applyFont="1" applyFill="1" applyBorder="1" applyAlignment="1">
      <alignment horizontal="left" vertical="center" readingOrder="1"/>
    </xf>
    <xf numFmtId="0" fontId="4" fillId="8" borderId="3" xfId="2" applyFont="1" applyFill="1" applyBorder="1" applyAlignment="1">
      <alignment horizontal="left" vertical="center" readingOrder="1"/>
    </xf>
    <xf numFmtId="0" fontId="4" fillId="8" borderId="4" xfId="2" applyFont="1" applyFill="1" applyBorder="1" applyAlignment="1">
      <alignment horizontal="left" vertical="center" readingOrder="1"/>
    </xf>
    <xf numFmtId="4" fontId="27" fillId="0" borderId="1" xfId="1"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4" fontId="4" fillId="0" borderId="0" xfId="0" applyNumberFormat="1" applyFont="1" applyFill="1" applyAlignment="1">
      <alignment horizontal="center" vertical="center"/>
    </xf>
    <xf numFmtId="4" fontId="4" fillId="0" borderId="0" xfId="0" applyNumberFormat="1" applyFont="1" applyFill="1" applyAlignment="1">
      <alignment horizontal="right" vertical="center"/>
    </xf>
    <xf numFmtId="4" fontId="4" fillId="0" borderId="0" xfId="0" applyNumberFormat="1" applyFont="1" applyAlignment="1"/>
    <xf numFmtId="0" fontId="4" fillId="0" borderId="0" xfId="0" applyFont="1" applyAlignment="1">
      <alignment vertical="center"/>
    </xf>
    <xf numFmtId="4" fontId="4" fillId="0" borderId="0" xfId="0" applyNumberFormat="1" applyFont="1" applyAlignment="1">
      <alignment vertical="center"/>
    </xf>
    <xf numFmtId="4" fontId="4" fillId="0" borderId="0" xfId="0" applyNumberFormat="1" applyFont="1" applyAlignment="1">
      <alignment horizontal="center" vertical="center"/>
    </xf>
    <xf numFmtId="4" fontId="4" fillId="0" borderId="0" xfId="0" applyNumberFormat="1" applyFont="1" applyAlignment="1">
      <alignment horizontal="center"/>
    </xf>
    <xf numFmtId="4" fontId="4" fillId="8" borderId="4" xfId="2" applyNumberFormat="1" applyFont="1" applyFill="1" applyBorder="1" applyAlignment="1">
      <alignment horizontal="right" vertical="center"/>
    </xf>
    <xf numFmtId="0" fontId="4" fillId="0" borderId="0" xfId="2" applyFont="1" applyFill="1" applyBorder="1" applyAlignment="1">
      <alignment vertical="center" wrapText="1" readingOrder="1"/>
    </xf>
    <xf numFmtId="4" fontId="17" fillId="0" borderId="1" xfId="2" applyNumberFormat="1" applyFont="1" applyFill="1" applyBorder="1" applyAlignment="1">
      <alignment horizontal="right" vertical="center"/>
    </xf>
    <xf numFmtId="4" fontId="17" fillId="4" borderId="1" xfId="2"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xf>
    <xf numFmtId="4" fontId="12" fillId="8" borderId="1" xfId="2" applyNumberFormat="1" applyFont="1" applyFill="1" applyBorder="1" applyAlignment="1">
      <alignment horizontal="right" vertical="center"/>
    </xf>
    <xf numFmtId="4" fontId="4" fillId="8" borderId="1" xfId="2" applyNumberFormat="1" applyFont="1" applyFill="1" applyBorder="1" applyAlignment="1">
      <alignment vertical="center" wrapText="1"/>
    </xf>
    <xf numFmtId="0" fontId="17" fillId="8" borderId="2" xfId="2" applyFont="1" applyFill="1" applyBorder="1" applyAlignment="1">
      <alignment horizontal="left" vertical="center" wrapText="1" readingOrder="1"/>
    </xf>
    <xf numFmtId="0" fontId="17" fillId="8" borderId="3" xfId="2" applyFont="1" applyFill="1" applyBorder="1" applyAlignment="1">
      <alignment horizontal="left" vertical="center" wrapText="1" readingOrder="1"/>
    </xf>
    <xf numFmtId="0" fontId="17" fillId="8" borderId="4" xfId="2" applyFont="1" applyFill="1" applyBorder="1" applyAlignment="1">
      <alignment horizontal="left" vertical="center" wrapText="1" readingOrder="1"/>
    </xf>
    <xf numFmtId="0" fontId="4" fillId="2" borderId="2" xfId="2" applyFont="1" applyFill="1" applyBorder="1" applyAlignment="1">
      <alignment horizontal="left" vertical="center" wrapText="1" readingOrder="1"/>
    </xf>
    <xf numFmtId="4" fontId="4" fillId="2" borderId="1" xfId="2" applyNumberFormat="1" applyFont="1" applyFill="1" applyBorder="1" applyAlignment="1">
      <alignment horizontal="right" vertical="center"/>
    </xf>
    <xf numFmtId="0" fontId="4" fillId="8" borderId="2" xfId="2" applyFont="1" applyFill="1" applyBorder="1" applyAlignment="1">
      <alignment horizontal="left" vertical="center" readingOrder="1"/>
    </xf>
    <xf numFmtId="0" fontId="4" fillId="8" borderId="1" xfId="2" applyFont="1" applyFill="1" applyBorder="1" applyAlignment="1">
      <alignment horizontal="left" vertical="center" wrapText="1" readingOrder="1"/>
    </xf>
    <xf numFmtId="0" fontId="4" fillId="0" borderId="0" xfId="2" applyFont="1" applyFill="1" applyBorder="1" applyAlignment="1">
      <alignment horizontal="center" vertical="center" wrapText="1" readingOrder="1"/>
    </xf>
    <xf numFmtId="4" fontId="4" fillId="0" borderId="0" xfId="0" applyNumberFormat="1" applyFont="1" applyAlignment="1">
      <alignment horizontal="center"/>
    </xf>
    <xf numFmtId="0" fontId="4" fillId="0" borderId="0" xfId="0" applyFont="1" applyAlignment="1">
      <alignment horizontal="center"/>
    </xf>
    <xf numFmtId="0" fontId="4" fillId="8" borderId="2" xfId="2" applyFont="1" applyFill="1" applyBorder="1" applyAlignment="1">
      <alignment horizontal="left" vertical="center" readingOrder="1"/>
    </xf>
    <xf numFmtId="0" fontId="4" fillId="8" borderId="3" xfId="2" applyFont="1" applyFill="1" applyBorder="1" applyAlignment="1">
      <alignment horizontal="left" vertical="center" readingOrder="1"/>
    </xf>
    <xf numFmtId="0" fontId="4" fillId="8" borderId="4" xfId="2" applyFont="1" applyFill="1" applyBorder="1" applyAlignment="1">
      <alignment horizontal="left" vertical="center" readingOrder="1"/>
    </xf>
    <xf numFmtId="0" fontId="19" fillId="2" borderId="1" xfId="2" applyFont="1" applyFill="1" applyBorder="1" applyAlignment="1">
      <alignment horizontal="left" vertical="center" wrapText="1" readingOrder="1"/>
    </xf>
    <xf numFmtId="0" fontId="3" fillId="3" borderId="1" xfId="2" applyFont="1" applyFill="1" applyBorder="1" applyAlignment="1">
      <alignment horizontal="left" vertical="center" wrapText="1" readingOrder="1"/>
    </xf>
    <xf numFmtId="0" fontId="19" fillId="3" borderId="1" xfId="2" applyFont="1" applyFill="1" applyBorder="1" applyAlignment="1">
      <alignment horizontal="left" vertical="center" wrapText="1" readingOrder="1"/>
    </xf>
    <xf numFmtId="0" fontId="17" fillId="0" borderId="2" xfId="2" applyFont="1" applyFill="1" applyBorder="1" applyAlignment="1">
      <alignment horizontal="left" vertical="center" wrapText="1" readingOrder="1"/>
    </xf>
    <xf numFmtId="0" fontId="17" fillId="0" borderId="3" xfId="2" applyFont="1" applyFill="1" applyBorder="1" applyAlignment="1">
      <alignment horizontal="left" vertical="center" wrapText="1" readingOrder="1"/>
    </xf>
    <xf numFmtId="0" fontId="17" fillId="0" borderId="4" xfId="2" applyFont="1" applyFill="1" applyBorder="1" applyAlignment="1">
      <alignment horizontal="left" vertical="center" wrapText="1" readingOrder="1"/>
    </xf>
    <xf numFmtId="0" fontId="4" fillId="4" borderId="1" xfId="2" applyFont="1" applyFill="1" applyBorder="1" applyAlignment="1">
      <alignment horizontal="center" vertical="center" wrapText="1" readingOrder="1"/>
    </xf>
    <xf numFmtId="0" fontId="4" fillId="7" borderId="1" xfId="2" applyFont="1" applyFill="1" applyBorder="1" applyAlignment="1">
      <alignment horizontal="left" vertical="center" wrapText="1" readingOrder="1"/>
    </xf>
    <xf numFmtId="0" fontId="4" fillId="0" borderId="1" xfId="2" applyFont="1" applyFill="1" applyBorder="1" applyAlignment="1">
      <alignment horizontal="left" vertical="center" wrapText="1" readingOrder="1"/>
    </xf>
    <xf numFmtId="0" fontId="4" fillId="0" borderId="2" xfId="2" applyFont="1" applyFill="1" applyBorder="1" applyAlignment="1">
      <alignment horizontal="left" vertical="center" wrapText="1" readingOrder="1"/>
    </xf>
    <xf numFmtId="0" fontId="3" fillId="3" borderId="2" xfId="2" applyFont="1" applyFill="1" applyBorder="1" applyAlignment="1">
      <alignment horizontal="left" vertical="center" wrapText="1" readingOrder="1"/>
    </xf>
    <xf numFmtId="0" fontId="3" fillId="3" borderId="3" xfId="2" applyFont="1" applyFill="1" applyBorder="1" applyAlignment="1">
      <alignment horizontal="left" vertical="center" wrapText="1" readingOrder="1"/>
    </xf>
    <xf numFmtId="0" fontId="3" fillId="3" borderId="4" xfId="2" applyFont="1" applyFill="1" applyBorder="1" applyAlignment="1">
      <alignment horizontal="left" vertical="center" wrapText="1" readingOrder="1"/>
    </xf>
    <xf numFmtId="0" fontId="17" fillId="3" borderId="3" xfId="2" applyFont="1" applyFill="1" applyBorder="1" applyAlignment="1">
      <alignment horizontal="left" vertical="center" wrapText="1" readingOrder="1"/>
    </xf>
    <xf numFmtId="0" fontId="17" fillId="3" borderId="4" xfId="2" applyFont="1" applyFill="1" applyBorder="1" applyAlignment="1">
      <alignment horizontal="left" vertical="center" wrapText="1" readingOrder="1"/>
    </xf>
    <xf numFmtId="0" fontId="3" fillId="2" borderId="1" xfId="2" applyFont="1" applyFill="1" applyBorder="1" applyAlignment="1">
      <alignment horizontal="left" vertical="center" wrapText="1" readingOrder="1"/>
    </xf>
    <xf numFmtId="0" fontId="12" fillId="2" borderId="1" xfId="2" applyFont="1" applyFill="1" applyBorder="1" applyAlignment="1">
      <alignment horizontal="left" vertical="center" wrapText="1"/>
    </xf>
    <xf numFmtId="0" fontId="22" fillId="2" borderId="2" xfId="2" applyFont="1" applyFill="1" applyBorder="1" applyAlignment="1">
      <alignment horizontal="left" vertical="center" wrapText="1" readingOrder="1"/>
    </xf>
    <xf numFmtId="0" fontId="19" fillId="2" borderId="3" xfId="2" applyFont="1" applyFill="1" applyBorder="1" applyAlignment="1">
      <alignment horizontal="left" vertical="center" wrapText="1" readingOrder="1"/>
    </xf>
    <xf numFmtId="0" fontId="19" fillId="2" borderId="4" xfId="2" applyFont="1" applyFill="1" applyBorder="1" applyAlignment="1">
      <alignment horizontal="left" vertical="center" wrapText="1" readingOrder="1"/>
    </xf>
    <xf numFmtId="0" fontId="17" fillId="0" borderId="1" xfId="2" applyFont="1" applyFill="1" applyBorder="1" applyAlignment="1">
      <alignment horizontal="left" vertical="center" wrapText="1" readingOrder="1"/>
    </xf>
    <xf numFmtId="0" fontId="19" fillId="3" borderId="3" xfId="2" applyFont="1" applyFill="1" applyBorder="1" applyAlignment="1">
      <alignment horizontal="left" vertical="center" wrapText="1" readingOrder="1"/>
    </xf>
    <xf numFmtId="0" fontId="19" fillId="3" borderId="4" xfId="2" applyFont="1" applyFill="1" applyBorder="1" applyAlignment="1">
      <alignment horizontal="left" vertical="center" wrapText="1" readingOrder="1"/>
    </xf>
    <xf numFmtId="0" fontId="19" fillId="2" borderId="2" xfId="2" applyFont="1" applyFill="1" applyBorder="1" applyAlignment="1">
      <alignment horizontal="left" vertical="center" wrapText="1" readingOrder="1"/>
    </xf>
    <xf numFmtId="0" fontId="17" fillId="2" borderId="3" xfId="2" applyFont="1" applyFill="1" applyBorder="1" applyAlignment="1">
      <alignment horizontal="left" vertical="center" wrapText="1" readingOrder="1"/>
    </xf>
    <xf numFmtId="0" fontId="17" fillId="2" borderId="4" xfId="2" applyFont="1" applyFill="1" applyBorder="1" applyAlignment="1">
      <alignment horizontal="left" vertical="center" wrapText="1" readingOrder="1"/>
    </xf>
    <xf numFmtId="0" fontId="17" fillId="8" borderId="2" xfId="2" applyFont="1" applyFill="1" applyBorder="1" applyAlignment="1">
      <alignment horizontal="left" vertical="center" wrapText="1" readingOrder="1"/>
    </xf>
    <xf numFmtId="0" fontId="17" fillId="8" borderId="3" xfId="2" applyFont="1" applyFill="1" applyBorder="1" applyAlignment="1">
      <alignment horizontal="left" vertical="center" wrapText="1" readingOrder="1"/>
    </xf>
    <xf numFmtId="0" fontId="17" fillId="8" borderId="4" xfId="2" applyFont="1" applyFill="1" applyBorder="1" applyAlignment="1">
      <alignment horizontal="left" vertical="center" wrapText="1" readingOrder="1"/>
    </xf>
    <xf numFmtId="0" fontId="4" fillId="0" borderId="3" xfId="2" applyFont="1" applyFill="1" applyBorder="1" applyAlignment="1">
      <alignment horizontal="left" vertical="center" wrapText="1" readingOrder="1"/>
    </xf>
    <xf numFmtId="0" fontId="4" fillId="0" borderId="4" xfId="2" applyFont="1" applyFill="1" applyBorder="1" applyAlignment="1">
      <alignment horizontal="left" vertical="center" wrapText="1" readingOrder="1"/>
    </xf>
    <xf numFmtId="0" fontId="16" fillId="0" borderId="0" xfId="2" applyFont="1" applyFill="1" applyAlignment="1">
      <alignment horizontal="center" vertical="center" wrapText="1" readingOrder="1"/>
    </xf>
    <xf numFmtId="0" fontId="17" fillId="0" borderId="9" xfId="1" applyFont="1" applyFill="1" applyBorder="1" applyAlignment="1">
      <alignment horizontal="center" vertical="center"/>
    </xf>
    <xf numFmtId="0" fontId="21" fillId="0" borderId="1" xfId="2" applyFont="1" applyFill="1" applyBorder="1" applyAlignment="1">
      <alignment horizontal="left" vertical="center" wrapText="1" readingOrder="1"/>
    </xf>
    <xf numFmtId="0" fontId="17" fillId="0" borderId="2" xfId="2" applyFont="1" applyFill="1" applyBorder="1" applyAlignment="1">
      <alignment horizontal="left" vertical="center" readingOrder="1"/>
    </xf>
    <xf numFmtId="0" fontId="17" fillId="0" borderId="3" xfId="2" applyFont="1" applyFill="1" applyBorder="1" applyAlignment="1">
      <alignment horizontal="left" vertical="center" readingOrder="1"/>
    </xf>
    <xf numFmtId="0" fontId="17" fillId="0" borderId="4" xfId="2" applyFont="1" applyFill="1" applyBorder="1" applyAlignment="1">
      <alignment horizontal="left" vertical="center" readingOrder="1"/>
    </xf>
    <xf numFmtId="0" fontId="21" fillId="0" borderId="1" xfId="2" applyFont="1" applyFill="1" applyBorder="1" applyAlignment="1">
      <alignment horizontal="left" vertical="center" readingOrder="1"/>
    </xf>
    <xf numFmtId="0" fontId="7" fillId="0" borderId="0" xfId="2" applyFont="1" applyFill="1" applyAlignment="1">
      <alignment horizontal="center" vertical="center" wrapText="1" readingOrder="1"/>
    </xf>
    <xf numFmtId="0" fontId="14" fillId="0" borderId="0" xfId="2" applyFont="1" applyFill="1" applyAlignment="1">
      <alignment horizontal="center" vertical="center" wrapText="1" readingOrder="1"/>
    </xf>
    <xf numFmtId="0" fontId="3" fillId="4" borderId="1" xfId="2" applyFont="1" applyFill="1" applyBorder="1" applyAlignment="1">
      <alignment horizontal="left" vertical="center" wrapText="1" readingOrder="1"/>
    </xf>
    <xf numFmtId="0" fontId="19" fillId="4" borderId="1" xfId="2" applyFont="1" applyFill="1" applyBorder="1" applyAlignment="1">
      <alignment horizontal="left" vertical="center" wrapText="1" readingOrder="1"/>
    </xf>
    <xf numFmtId="0" fontId="2" fillId="0" borderId="0" xfId="2" applyFont="1" applyFill="1" applyAlignment="1">
      <alignment horizontal="center" vertical="center" wrapText="1" readingOrder="1"/>
    </xf>
    <xf numFmtId="0" fontId="9" fillId="0" borderId="0" xfId="2" applyFont="1" applyFill="1" applyAlignment="1">
      <alignment horizontal="center" vertical="center" wrapText="1" readingOrder="1"/>
    </xf>
    <xf numFmtId="0" fontId="18" fillId="0" borderId="1" xfId="1" applyFont="1" applyFill="1" applyBorder="1" applyAlignment="1">
      <alignment horizontal="center" vertical="center"/>
    </xf>
    <xf numFmtId="0" fontId="19" fillId="6" borderId="2" xfId="2" applyFont="1" applyFill="1" applyBorder="1" applyAlignment="1">
      <alignment horizontal="center" vertical="center" wrapText="1" readingOrder="1"/>
    </xf>
    <xf numFmtId="0" fontId="19" fillId="6" borderId="3" xfId="2" applyFont="1" applyFill="1" applyBorder="1" applyAlignment="1">
      <alignment horizontal="center" vertical="center" wrapText="1" readingOrder="1"/>
    </xf>
    <xf numFmtId="0" fontId="19" fillId="6" borderId="4" xfId="2" applyFont="1" applyFill="1" applyBorder="1" applyAlignment="1">
      <alignment horizontal="center" vertical="center" wrapText="1" readingOrder="1"/>
    </xf>
    <xf numFmtId="0" fontId="3" fillId="5" borderId="1" xfId="2" applyFont="1" applyFill="1" applyBorder="1" applyAlignment="1">
      <alignment horizontal="left" vertical="center" wrapText="1" readingOrder="1"/>
    </xf>
    <xf numFmtId="0" fontId="19" fillId="5" borderId="1" xfId="2" applyFont="1" applyFill="1" applyBorder="1" applyAlignment="1">
      <alignment horizontal="left" vertical="center" wrapText="1" readingOrder="1"/>
    </xf>
    <xf numFmtId="0" fontId="23" fillId="2" borderId="2" xfId="2" applyFont="1" applyFill="1" applyBorder="1" applyAlignment="1">
      <alignment horizontal="left" vertical="center" wrapText="1" readingOrder="1"/>
    </xf>
    <xf numFmtId="0" fontId="23" fillId="2" borderId="3" xfId="2" applyFont="1" applyFill="1" applyBorder="1" applyAlignment="1">
      <alignment horizontal="left" vertical="center" wrapText="1" readingOrder="1"/>
    </xf>
    <xf numFmtId="0" fontId="23" fillId="2" borderId="4" xfId="2" applyFont="1" applyFill="1" applyBorder="1" applyAlignment="1">
      <alignment horizontal="left" vertical="center" wrapText="1" readingOrder="1"/>
    </xf>
    <xf numFmtId="0" fontId="19" fillId="8" borderId="3" xfId="2" applyFont="1" applyFill="1" applyBorder="1" applyAlignment="1">
      <alignment horizontal="left" vertical="center" wrapText="1" readingOrder="1"/>
    </xf>
    <xf numFmtId="0" fontId="19" fillId="8" borderId="4" xfId="2" applyFont="1" applyFill="1" applyBorder="1" applyAlignment="1">
      <alignment horizontal="left" vertical="center" wrapText="1" readingOrder="1"/>
    </xf>
    <xf numFmtId="0" fontId="4" fillId="8" borderId="2" xfId="2" applyFont="1" applyFill="1" applyBorder="1" applyAlignment="1">
      <alignment horizontal="left" vertical="center" wrapText="1" readingOrder="1"/>
    </xf>
    <xf numFmtId="0" fontId="4" fillId="8" borderId="3" xfId="2" applyFont="1" applyFill="1" applyBorder="1" applyAlignment="1">
      <alignment horizontal="left" vertical="center" wrapText="1" readingOrder="1"/>
    </xf>
    <xf numFmtId="0" fontId="4" fillId="8" borderId="4" xfId="2" applyFont="1" applyFill="1" applyBorder="1" applyAlignment="1">
      <alignment horizontal="left" vertical="center" wrapText="1" readingOrder="1"/>
    </xf>
    <xf numFmtId="0" fontId="4" fillId="0" borderId="0" xfId="0" applyFont="1" applyFill="1" applyAlignment="1">
      <alignment horizontal="center" vertical="center"/>
    </xf>
    <xf numFmtId="0" fontId="8" fillId="0" borderId="2" xfId="2" applyFont="1" applyFill="1" applyBorder="1" applyAlignment="1">
      <alignment horizontal="left" vertical="center" wrapText="1" readingOrder="1"/>
    </xf>
    <xf numFmtId="0" fontId="8" fillId="0" borderId="3" xfId="2" applyFont="1" applyFill="1" applyBorder="1" applyAlignment="1">
      <alignment horizontal="left" vertical="center" wrapText="1" readingOrder="1"/>
    </xf>
    <xf numFmtId="0" fontId="8" fillId="8" borderId="2" xfId="2" applyFont="1" applyFill="1" applyBorder="1" applyAlignment="1">
      <alignment horizontal="left" vertical="center" wrapText="1"/>
    </xf>
    <xf numFmtId="0" fontId="12" fillId="8" borderId="3" xfId="2" applyFont="1" applyFill="1" applyBorder="1" applyAlignment="1">
      <alignment horizontal="left" vertical="center" wrapText="1"/>
    </xf>
    <xf numFmtId="0" fontId="4" fillId="0" borderId="2" xfId="2" applyFont="1" applyFill="1" applyBorder="1" applyAlignment="1">
      <alignment horizontal="left" vertical="center"/>
    </xf>
    <xf numFmtId="0" fontId="4" fillId="0" borderId="3" xfId="2" applyFont="1" applyFill="1" applyBorder="1" applyAlignment="1">
      <alignment horizontal="left" vertical="center"/>
    </xf>
    <xf numFmtId="0" fontId="8" fillId="0" borderId="1" xfId="2" applyFont="1" applyFill="1" applyBorder="1" applyAlignment="1">
      <alignment horizontal="left" vertical="center" wrapText="1" readingOrder="1"/>
    </xf>
    <xf numFmtId="0" fontId="8" fillId="8" borderId="3" xfId="2" applyFont="1" applyFill="1" applyBorder="1" applyAlignment="1">
      <alignment horizontal="left" vertical="center" wrapText="1"/>
    </xf>
    <xf numFmtId="0" fontId="12" fillId="2" borderId="2" xfId="2" applyFont="1" applyFill="1" applyBorder="1" applyAlignment="1">
      <alignment horizontal="left" vertical="center"/>
    </xf>
    <xf numFmtId="0" fontId="12" fillId="2" borderId="3" xfId="2" applyFont="1" applyFill="1" applyBorder="1" applyAlignment="1">
      <alignment horizontal="left" vertical="center"/>
    </xf>
    <xf numFmtId="0" fontId="12" fillId="2" borderId="2" xfId="2" applyFont="1" applyFill="1" applyBorder="1" applyAlignment="1">
      <alignment horizontal="left" vertical="center" wrapText="1"/>
    </xf>
    <xf numFmtId="0" fontId="12" fillId="2" borderId="3" xfId="2" applyFont="1" applyFill="1" applyBorder="1" applyAlignment="1">
      <alignment horizontal="left" vertical="center" wrapText="1"/>
    </xf>
    <xf numFmtId="0" fontId="8" fillId="0" borderId="4" xfId="2" applyFont="1" applyFill="1" applyBorder="1" applyAlignment="1">
      <alignment horizontal="left" vertical="center" wrapText="1" readingOrder="1"/>
    </xf>
    <xf numFmtId="0" fontId="30" fillId="8" borderId="2" xfId="2" applyFont="1" applyFill="1" applyBorder="1" applyAlignment="1">
      <alignment horizontal="center" vertical="center" wrapText="1" readingOrder="1"/>
    </xf>
    <xf numFmtId="0" fontId="22" fillId="8" borderId="3" xfId="2" applyFont="1" applyFill="1" applyBorder="1" applyAlignment="1">
      <alignment horizontal="center" vertical="center" wrapText="1" readingOrder="1"/>
    </xf>
    <xf numFmtId="0" fontId="22" fillId="8" borderId="4" xfId="2" applyFont="1" applyFill="1" applyBorder="1" applyAlignment="1">
      <alignment horizontal="center" vertical="center" wrapText="1" readingOrder="1"/>
    </xf>
    <xf numFmtId="0" fontId="7" fillId="0" borderId="0" xfId="2" applyFont="1" applyFill="1" applyAlignment="1">
      <alignment horizontal="center" vertical="center" wrapText="1"/>
    </xf>
    <xf numFmtId="0" fontId="10" fillId="0" borderId="0" xfId="2" applyFont="1" applyFill="1" applyAlignment="1">
      <alignment horizontal="center" vertical="center" wrapText="1" readingOrder="1"/>
    </xf>
    <xf numFmtId="0" fontId="11" fillId="0" borderId="1" xfId="1" applyFont="1" applyFill="1" applyBorder="1" applyAlignment="1">
      <alignment horizontal="center" vertical="center"/>
    </xf>
    <xf numFmtId="0" fontId="12" fillId="6" borderId="2" xfId="1" applyFont="1" applyFill="1" applyBorder="1" applyAlignment="1">
      <alignment horizontal="center" vertical="center"/>
    </xf>
    <xf numFmtId="0" fontId="12" fillId="6" borderId="3"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wrapText="1"/>
    </xf>
    <xf numFmtId="0" fontId="4" fillId="8" borderId="2" xfId="2" applyFont="1" applyFill="1" applyBorder="1" applyAlignment="1">
      <alignment horizontal="left" vertical="center" wrapText="1"/>
    </xf>
    <xf numFmtId="0" fontId="4" fillId="8" borderId="3" xfId="2" applyFont="1" applyFill="1" applyBorder="1" applyAlignment="1">
      <alignment horizontal="left" vertical="center" wrapText="1"/>
    </xf>
    <xf numFmtId="0" fontId="8" fillId="0" borderId="1" xfId="2" applyFont="1" applyFill="1" applyBorder="1" applyAlignment="1">
      <alignment horizontal="left" vertical="center" wrapText="1"/>
    </xf>
    <xf numFmtId="4" fontId="28" fillId="0" borderId="0" xfId="0" applyNumberFormat="1" applyFont="1" applyAlignment="1">
      <alignment horizontal="center" vertical="center" wrapText="1"/>
    </xf>
    <xf numFmtId="4" fontId="26" fillId="0" borderId="0" xfId="0" applyNumberFormat="1" applyFont="1" applyAlignment="1">
      <alignment horizontal="center" vertical="center" wrapText="1"/>
    </xf>
    <xf numFmtId="4" fontId="6" fillId="0" borderId="0" xfId="0" applyNumberFormat="1" applyFont="1" applyAlignment="1">
      <alignment horizontal="center" vertical="center" wrapText="1"/>
    </xf>
    <xf numFmtId="0" fontId="20" fillId="7" borderId="5"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5" fillId="0" borderId="8" xfId="0" applyFont="1" applyBorder="1"/>
    <xf numFmtId="0" fontId="28" fillId="7" borderId="6" xfId="0" applyFont="1" applyFill="1" applyBorder="1" applyAlignment="1">
      <alignment horizontal="center" vertical="center"/>
    </xf>
    <xf numFmtId="0" fontId="29" fillId="0" borderId="6" xfId="0" applyFont="1" applyBorder="1"/>
    <xf numFmtId="0" fontId="29" fillId="0" borderId="7" xfId="0" applyFont="1" applyBorder="1"/>
    <xf numFmtId="0" fontId="0" fillId="0" borderId="0" xfId="0" applyAlignment="1">
      <alignment horizontal="center" vertical="center"/>
    </xf>
    <xf numFmtId="0" fontId="0" fillId="0" borderId="0" xfId="0" applyFont="1" applyAlignment="1">
      <alignment horizontal="center" vertical="center"/>
    </xf>
    <xf numFmtId="0" fontId="15" fillId="0" borderId="12" xfId="0" applyFont="1" applyBorder="1"/>
    <xf numFmtId="0" fontId="15" fillId="0" borderId="0" xfId="0" applyFont="1" applyAlignment="1">
      <alignment horizontal="left" vertical="center" wrapText="1"/>
    </xf>
    <xf numFmtId="14" fontId="0" fillId="0" borderId="0" xfId="0" applyNumberFormat="1" applyAlignment="1">
      <alignment horizontal="center" vertical="center"/>
    </xf>
    <xf numFmtId="0" fontId="4" fillId="0" borderId="0" xfId="0" applyFont="1" applyAlignment="1">
      <alignment horizontal="center" vertical="center"/>
    </xf>
    <xf numFmtId="4" fontId="4" fillId="0" borderId="0" xfId="0" applyNumberFormat="1" applyFont="1" applyAlignment="1">
      <alignment horizontal="center" vertical="center"/>
    </xf>
    <xf numFmtId="164" fontId="4" fillId="0" borderId="0" xfId="0" applyNumberFormat="1" applyFont="1" applyAlignment="1">
      <alignment horizontal="center" vertical="center"/>
    </xf>
    <xf numFmtId="0" fontId="7" fillId="0" borderId="0" xfId="3" applyFont="1" applyFill="1" applyAlignment="1">
      <alignment horizontal="center" vertical="center" wrapText="1" readingOrder="1"/>
    </xf>
    <xf numFmtId="0" fontId="2" fillId="0" borderId="0" xfId="3" applyFont="1" applyFill="1" applyAlignment="1">
      <alignment horizontal="center" vertical="center" wrapText="1" readingOrder="1"/>
    </xf>
    <xf numFmtId="0" fontId="6" fillId="0" borderId="0" xfId="3" applyFont="1" applyFill="1" applyAlignment="1">
      <alignment horizontal="center" vertical="center" wrapText="1" readingOrder="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vertical="center" wrapText="1"/>
    </xf>
    <xf numFmtId="0" fontId="3" fillId="2" borderId="1" xfId="0" applyFont="1" applyFill="1" applyBorder="1" applyAlignment="1">
      <alignment horizontal="left"/>
    </xf>
  </cellXfs>
  <cellStyles count="5">
    <cellStyle name="Comma 2" xfId="2" xr:uid="{00000000-0005-0000-0000-000000000000}"/>
    <cellStyle name="Comma 2 2" xfId="3" xr:uid="{00000000-0005-0000-0000-000001000000}"/>
    <cellStyle name="Normal 2" xfId="1" xr:uid="{00000000-0005-0000-0000-000003000000}"/>
    <cellStyle name="Normal 2 2" xfId="4" xr:uid="{00000000-0005-0000-0000-000004000000}"/>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8"/>
  <sheetViews>
    <sheetView topLeftCell="A121" zoomScaleNormal="100" workbookViewId="0">
      <selection activeCell="P167" sqref="P167"/>
    </sheetView>
  </sheetViews>
  <sheetFormatPr defaultRowHeight="20.100000000000001" customHeight="1" x14ac:dyDescent="0.25"/>
  <cols>
    <col min="1" max="1" width="9.7109375" style="12" customWidth="1"/>
    <col min="2" max="2" width="9.140625" style="12"/>
    <col min="3" max="3" width="4" style="12" customWidth="1"/>
    <col min="4" max="4" width="9.140625" style="12"/>
    <col min="5" max="5" width="5" style="12" customWidth="1"/>
    <col min="6" max="6" width="9.140625" style="12"/>
    <col min="7" max="7" width="7.85546875" style="12" customWidth="1"/>
    <col min="8" max="12" width="12.7109375" style="54" customWidth="1"/>
    <col min="13" max="13" width="23.5703125" style="54" customWidth="1"/>
    <col min="14" max="16384" width="9.140625" style="12"/>
  </cols>
  <sheetData>
    <row r="1" spans="1:13" ht="18" customHeight="1" x14ac:dyDescent="0.25">
      <c r="A1" s="226" t="s">
        <v>125</v>
      </c>
      <c r="B1" s="227"/>
      <c r="C1" s="227"/>
      <c r="D1" s="227"/>
      <c r="E1" s="227"/>
      <c r="F1" s="227"/>
      <c r="G1" s="227"/>
      <c r="H1" s="227"/>
      <c r="I1" s="227"/>
      <c r="J1" s="227"/>
      <c r="K1" s="227"/>
      <c r="L1" s="227"/>
      <c r="M1" s="227"/>
    </row>
    <row r="2" spans="1:13" ht="18" customHeight="1" x14ac:dyDescent="0.25">
      <c r="A2" s="230" t="s">
        <v>212</v>
      </c>
      <c r="B2" s="231"/>
      <c r="C2" s="231"/>
      <c r="D2" s="231"/>
      <c r="E2" s="231"/>
      <c r="F2" s="231"/>
      <c r="G2" s="231"/>
      <c r="H2" s="231"/>
      <c r="I2" s="231"/>
      <c r="J2" s="231"/>
      <c r="K2" s="231"/>
      <c r="L2" s="231"/>
      <c r="M2" s="231"/>
    </row>
    <row r="3" spans="1:13" ht="18" customHeight="1" x14ac:dyDescent="0.25">
      <c r="A3" s="219" t="s">
        <v>132</v>
      </c>
      <c r="B3" s="219"/>
      <c r="C3" s="219"/>
      <c r="D3" s="219"/>
      <c r="E3" s="219"/>
      <c r="F3" s="219"/>
      <c r="G3" s="219"/>
      <c r="H3" s="219"/>
      <c r="I3" s="219"/>
      <c r="J3" s="219"/>
      <c r="K3" s="219"/>
      <c r="L3" s="219"/>
      <c r="M3" s="219"/>
    </row>
    <row r="4" spans="1:13" ht="18" customHeight="1" x14ac:dyDescent="0.25">
      <c r="A4" s="220"/>
      <c r="B4" s="220"/>
      <c r="C4" s="220"/>
      <c r="D4" s="220"/>
      <c r="E4" s="220"/>
      <c r="F4" s="220"/>
      <c r="G4" s="220"/>
      <c r="H4" s="220"/>
      <c r="I4" s="220"/>
      <c r="J4" s="220"/>
      <c r="K4" s="220"/>
      <c r="L4" s="220"/>
      <c r="M4" s="220"/>
    </row>
    <row r="5" spans="1:13" ht="20.100000000000001" customHeight="1" x14ac:dyDescent="0.25">
      <c r="A5" s="232" t="s">
        <v>113</v>
      </c>
      <c r="B5" s="232"/>
      <c r="C5" s="232"/>
      <c r="D5" s="232"/>
      <c r="E5" s="232"/>
      <c r="F5" s="232"/>
      <c r="G5" s="232"/>
      <c r="H5" s="155" t="s">
        <v>123</v>
      </c>
      <c r="I5" s="155" t="s">
        <v>213</v>
      </c>
      <c r="J5" s="2" t="s">
        <v>178</v>
      </c>
      <c r="K5" s="2" t="s">
        <v>214</v>
      </c>
      <c r="L5" s="2" t="s">
        <v>179</v>
      </c>
      <c r="M5" s="63" t="s">
        <v>159</v>
      </c>
    </row>
    <row r="6" spans="1:13" ht="20.100000000000001" customHeight="1" x14ac:dyDescent="0.25">
      <c r="A6" s="233" t="s">
        <v>121</v>
      </c>
      <c r="B6" s="234"/>
      <c r="C6" s="234"/>
      <c r="D6" s="234"/>
      <c r="E6" s="234"/>
      <c r="F6" s="234"/>
      <c r="G6" s="235"/>
      <c r="H6" s="13">
        <f>H7</f>
        <v>7212250</v>
      </c>
      <c r="I6" s="13">
        <f t="shared" ref="I6:L6" si="0">I7</f>
        <v>845230</v>
      </c>
      <c r="J6" s="13">
        <f t="shared" si="0"/>
        <v>8057480</v>
      </c>
      <c r="K6" s="13">
        <f t="shared" si="0"/>
        <v>136000</v>
      </c>
      <c r="L6" s="13">
        <f t="shared" si="0"/>
        <v>8193480</v>
      </c>
      <c r="M6" s="14"/>
    </row>
    <row r="7" spans="1:13" ht="20.100000000000001" customHeight="1" x14ac:dyDescent="0.25">
      <c r="A7" s="15" t="s">
        <v>0</v>
      </c>
      <c r="B7" s="228" t="s">
        <v>199</v>
      </c>
      <c r="C7" s="229"/>
      <c r="D7" s="229"/>
      <c r="E7" s="229"/>
      <c r="F7" s="229"/>
      <c r="G7" s="229"/>
      <c r="H7" s="16">
        <f>H8</f>
        <v>7212250</v>
      </c>
      <c r="I7" s="16">
        <f t="shared" ref="I7:L7" si="1">I8</f>
        <v>845230</v>
      </c>
      <c r="J7" s="16">
        <f t="shared" si="1"/>
        <v>8057480</v>
      </c>
      <c r="K7" s="16">
        <f t="shared" si="1"/>
        <v>136000</v>
      </c>
      <c r="L7" s="16">
        <f t="shared" si="1"/>
        <v>8193480</v>
      </c>
      <c r="M7" s="17"/>
    </row>
    <row r="8" spans="1:13" ht="35.1" customHeight="1" x14ac:dyDescent="0.25">
      <c r="A8" s="18" t="s">
        <v>1</v>
      </c>
      <c r="B8" s="236" t="s">
        <v>200</v>
      </c>
      <c r="C8" s="237"/>
      <c r="D8" s="237"/>
      <c r="E8" s="237"/>
      <c r="F8" s="237"/>
      <c r="G8" s="237"/>
      <c r="H8" s="19">
        <f>H9+H65+H107+H112+H122+H132+H136+H140+H146</f>
        <v>7212250</v>
      </c>
      <c r="I8" s="19">
        <f>I9+I65+I107+I112+I122+I132+I136+I140+I146</f>
        <v>845230</v>
      </c>
      <c r="J8" s="19">
        <f>J9+J65+J107+J112+J122+J132+J136+J140+J146</f>
        <v>8057480</v>
      </c>
      <c r="K8" s="19">
        <v>136000</v>
      </c>
      <c r="L8" s="19">
        <f>L9+L65+L107+L112+L122+L132+L136+L140+L146+L110</f>
        <v>8193480</v>
      </c>
      <c r="M8" s="20"/>
    </row>
    <row r="9" spans="1:13" ht="20.100000000000001" customHeight="1" x14ac:dyDescent="0.25">
      <c r="A9" s="21" t="s">
        <v>2</v>
      </c>
      <c r="B9" s="189" t="s">
        <v>201</v>
      </c>
      <c r="C9" s="190"/>
      <c r="D9" s="190"/>
      <c r="E9" s="190"/>
      <c r="F9" s="190"/>
      <c r="G9" s="190"/>
      <c r="H9" s="22">
        <f>H10+H12</f>
        <v>1794400</v>
      </c>
      <c r="I9" s="22">
        <f t="shared" ref="I9:L9" si="2">I10+I12</f>
        <v>-113920</v>
      </c>
      <c r="J9" s="22">
        <f t="shared" si="2"/>
        <v>1680480</v>
      </c>
      <c r="K9" s="22">
        <f t="shared" si="2"/>
        <v>0</v>
      </c>
      <c r="L9" s="22">
        <f t="shared" si="2"/>
        <v>1680480</v>
      </c>
      <c r="M9" s="23"/>
    </row>
    <row r="10" spans="1:13" ht="20.100000000000001" customHeight="1" x14ac:dyDescent="0.25">
      <c r="A10" s="136" t="s">
        <v>211</v>
      </c>
      <c r="B10" s="188" t="s">
        <v>4</v>
      </c>
      <c r="C10" s="188"/>
      <c r="D10" s="188"/>
      <c r="E10" s="188"/>
      <c r="F10" s="188"/>
      <c r="G10" s="188"/>
      <c r="H10" s="24">
        <f>H11</f>
        <v>259300</v>
      </c>
      <c r="I10" s="24">
        <f t="shared" ref="I10:L10" si="3">I11</f>
        <v>0</v>
      </c>
      <c r="J10" s="24">
        <f t="shared" si="3"/>
        <v>259300</v>
      </c>
      <c r="K10" s="24">
        <f t="shared" si="3"/>
        <v>0</v>
      </c>
      <c r="L10" s="24">
        <f t="shared" si="3"/>
        <v>259300</v>
      </c>
      <c r="M10" s="25"/>
    </row>
    <row r="11" spans="1:13" ht="18" customHeight="1" x14ac:dyDescent="0.25">
      <c r="A11" s="26" t="s">
        <v>5</v>
      </c>
      <c r="B11" s="208" t="s">
        <v>6</v>
      </c>
      <c r="C11" s="208"/>
      <c r="D11" s="208"/>
      <c r="E11" s="208"/>
      <c r="F11" s="208"/>
      <c r="G11" s="208"/>
      <c r="H11" s="67">
        <v>259300</v>
      </c>
      <c r="I11" s="65"/>
      <c r="J11" s="65">
        <f>H11+I11</f>
        <v>259300</v>
      </c>
      <c r="K11" s="65"/>
      <c r="L11" s="65">
        <f>J11+K11</f>
        <v>259300</v>
      </c>
      <c r="M11" s="27"/>
    </row>
    <row r="12" spans="1:13" ht="35.1" customHeight="1" x14ac:dyDescent="0.25">
      <c r="A12" s="136" t="s">
        <v>211</v>
      </c>
      <c r="B12" s="188" t="s">
        <v>7</v>
      </c>
      <c r="C12" s="188"/>
      <c r="D12" s="188"/>
      <c r="E12" s="188"/>
      <c r="F12" s="188"/>
      <c r="G12" s="188"/>
      <c r="H12" s="24">
        <f>SUM(H13:H64)</f>
        <v>1535100</v>
      </c>
      <c r="I12" s="24">
        <f>SUM(I13:I64)</f>
        <v>-113920</v>
      </c>
      <c r="J12" s="24">
        <f>SUM(J13:J64)</f>
        <v>1421180</v>
      </c>
      <c r="K12" s="24">
        <f t="shared" ref="K12:L12" si="4">SUM(K13:K64)</f>
        <v>0</v>
      </c>
      <c r="L12" s="24">
        <f t="shared" si="4"/>
        <v>1421180</v>
      </c>
      <c r="M12" s="25"/>
    </row>
    <row r="13" spans="1:13" ht="18" customHeight="1" x14ac:dyDescent="0.25">
      <c r="A13" s="26" t="s">
        <v>8</v>
      </c>
      <c r="B13" s="208" t="s">
        <v>9</v>
      </c>
      <c r="C13" s="208"/>
      <c r="D13" s="208"/>
      <c r="E13" s="208"/>
      <c r="F13" s="208"/>
      <c r="G13" s="208"/>
      <c r="H13" s="67">
        <v>26000</v>
      </c>
      <c r="I13" s="65">
        <v>-3000</v>
      </c>
      <c r="J13" s="65">
        <f>H13+I13</f>
        <v>23000</v>
      </c>
      <c r="K13" s="65">
        <v>4500</v>
      </c>
      <c r="L13" s="65">
        <f>J13+K13</f>
        <v>27500</v>
      </c>
      <c r="M13" s="27"/>
    </row>
    <row r="14" spans="1:13" ht="18" customHeight="1" x14ac:dyDescent="0.25">
      <c r="A14" s="117">
        <v>32112</v>
      </c>
      <c r="B14" s="197" t="s">
        <v>191</v>
      </c>
      <c r="C14" s="192"/>
      <c r="D14" s="192"/>
      <c r="E14" s="192"/>
      <c r="F14" s="192"/>
      <c r="G14" s="193"/>
      <c r="H14" s="67">
        <v>0</v>
      </c>
      <c r="I14" s="65">
        <v>3000</v>
      </c>
      <c r="J14" s="65">
        <v>3000</v>
      </c>
      <c r="K14" s="65"/>
      <c r="L14" s="65">
        <f t="shared" ref="L14:L64" si="5">J14+K14</f>
        <v>3000</v>
      </c>
      <c r="M14" s="27"/>
    </row>
    <row r="15" spans="1:13" ht="18" customHeight="1" x14ac:dyDescent="0.25">
      <c r="A15" s="26" t="s">
        <v>10</v>
      </c>
      <c r="B15" s="208" t="s">
        <v>11</v>
      </c>
      <c r="C15" s="208"/>
      <c r="D15" s="208"/>
      <c r="E15" s="208"/>
      <c r="F15" s="208"/>
      <c r="G15" s="208"/>
      <c r="H15" s="67">
        <v>10000</v>
      </c>
      <c r="I15" s="65"/>
      <c r="J15" s="65">
        <f t="shared" ref="J15:J64" si="6">H15+I15</f>
        <v>10000</v>
      </c>
      <c r="K15" s="65">
        <v>-4000</v>
      </c>
      <c r="L15" s="65">
        <f t="shared" si="5"/>
        <v>6000</v>
      </c>
      <c r="M15" s="27"/>
    </row>
    <row r="16" spans="1:13" ht="18" customHeight="1" x14ac:dyDescent="0.25">
      <c r="A16" s="26" t="s">
        <v>12</v>
      </c>
      <c r="B16" s="208" t="s">
        <v>13</v>
      </c>
      <c r="C16" s="208"/>
      <c r="D16" s="208"/>
      <c r="E16" s="208"/>
      <c r="F16" s="208"/>
      <c r="G16" s="208"/>
      <c r="H16" s="67">
        <v>15000</v>
      </c>
      <c r="I16" s="65">
        <v>2000</v>
      </c>
      <c r="J16" s="65">
        <f t="shared" si="6"/>
        <v>17000</v>
      </c>
      <c r="K16" s="65">
        <v>2500</v>
      </c>
      <c r="L16" s="65">
        <f t="shared" si="5"/>
        <v>19500</v>
      </c>
      <c r="M16" s="27"/>
    </row>
    <row r="17" spans="1:13" ht="18" customHeight="1" x14ac:dyDescent="0.25">
      <c r="A17" s="117">
        <v>32116</v>
      </c>
      <c r="B17" s="197" t="s">
        <v>192</v>
      </c>
      <c r="C17" s="192"/>
      <c r="D17" s="192"/>
      <c r="E17" s="192"/>
      <c r="F17" s="192"/>
      <c r="G17" s="193"/>
      <c r="H17" s="67">
        <v>0</v>
      </c>
      <c r="I17" s="65">
        <v>2000</v>
      </c>
      <c r="J17" s="65">
        <v>2000</v>
      </c>
      <c r="K17" s="65"/>
      <c r="L17" s="65">
        <f t="shared" si="5"/>
        <v>2000</v>
      </c>
      <c r="M17" s="27"/>
    </row>
    <row r="18" spans="1:13" ht="18" customHeight="1" x14ac:dyDescent="0.25">
      <c r="A18" s="26" t="s">
        <v>14</v>
      </c>
      <c r="B18" s="208" t="s">
        <v>15</v>
      </c>
      <c r="C18" s="208"/>
      <c r="D18" s="208"/>
      <c r="E18" s="208"/>
      <c r="F18" s="208"/>
      <c r="G18" s="208"/>
      <c r="H18" s="67">
        <v>5000</v>
      </c>
      <c r="I18" s="65"/>
      <c r="J18" s="65">
        <f t="shared" si="6"/>
        <v>5000</v>
      </c>
      <c r="K18" s="65">
        <v>1000</v>
      </c>
      <c r="L18" s="65">
        <f t="shared" si="5"/>
        <v>6000</v>
      </c>
      <c r="M18" s="27"/>
    </row>
    <row r="19" spans="1:13" ht="18" customHeight="1" x14ac:dyDescent="0.25">
      <c r="A19" s="26" t="s">
        <v>16</v>
      </c>
      <c r="B19" s="208" t="s">
        <v>17</v>
      </c>
      <c r="C19" s="208"/>
      <c r="D19" s="208"/>
      <c r="E19" s="208"/>
      <c r="F19" s="208"/>
      <c r="G19" s="208"/>
      <c r="H19" s="67">
        <v>5000</v>
      </c>
      <c r="I19" s="65"/>
      <c r="J19" s="65">
        <f t="shared" si="6"/>
        <v>5000</v>
      </c>
      <c r="K19" s="65">
        <v>500</v>
      </c>
      <c r="L19" s="65">
        <f t="shared" si="5"/>
        <v>5500</v>
      </c>
      <c r="M19" s="27"/>
    </row>
    <row r="20" spans="1:13" ht="18" customHeight="1" x14ac:dyDescent="0.25">
      <c r="A20" s="26" t="s">
        <v>18</v>
      </c>
      <c r="B20" s="208" t="s">
        <v>19</v>
      </c>
      <c r="C20" s="208"/>
      <c r="D20" s="208"/>
      <c r="E20" s="208"/>
      <c r="F20" s="208"/>
      <c r="G20" s="208"/>
      <c r="H20" s="67">
        <v>30000</v>
      </c>
      <c r="I20" s="65">
        <v>-2000</v>
      </c>
      <c r="J20" s="65">
        <f t="shared" si="6"/>
        <v>28000</v>
      </c>
      <c r="K20" s="65"/>
      <c r="L20" s="65">
        <f t="shared" si="5"/>
        <v>28000</v>
      </c>
      <c r="M20" s="27"/>
    </row>
    <row r="21" spans="1:13" ht="18" customHeight="1" x14ac:dyDescent="0.25">
      <c r="A21" s="26" t="s">
        <v>20</v>
      </c>
      <c r="B21" s="208" t="s">
        <v>21</v>
      </c>
      <c r="C21" s="208"/>
      <c r="D21" s="208"/>
      <c r="E21" s="208"/>
      <c r="F21" s="208"/>
      <c r="G21" s="208"/>
      <c r="H21" s="67">
        <v>10000</v>
      </c>
      <c r="I21" s="65">
        <v>-2000</v>
      </c>
      <c r="J21" s="65">
        <f t="shared" si="6"/>
        <v>8000</v>
      </c>
      <c r="K21" s="65"/>
      <c r="L21" s="65">
        <f t="shared" si="5"/>
        <v>8000</v>
      </c>
      <c r="M21" s="27"/>
    </row>
    <row r="22" spans="1:13" ht="18" customHeight="1" x14ac:dyDescent="0.25">
      <c r="A22" s="26" t="s">
        <v>22</v>
      </c>
      <c r="B22" s="208" t="s">
        <v>23</v>
      </c>
      <c r="C22" s="208"/>
      <c r="D22" s="208"/>
      <c r="E22" s="208"/>
      <c r="F22" s="208"/>
      <c r="G22" s="208"/>
      <c r="H22" s="67">
        <v>30000</v>
      </c>
      <c r="I22" s="65"/>
      <c r="J22" s="65">
        <f t="shared" si="6"/>
        <v>30000</v>
      </c>
      <c r="K22" s="65"/>
      <c r="L22" s="65">
        <f t="shared" si="5"/>
        <v>30000</v>
      </c>
      <c r="M22" s="27"/>
    </row>
    <row r="23" spans="1:13" ht="18" customHeight="1" x14ac:dyDescent="0.25">
      <c r="A23" s="26" t="s">
        <v>24</v>
      </c>
      <c r="B23" s="208" t="s">
        <v>25</v>
      </c>
      <c r="C23" s="208"/>
      <c r="D23" s="208"/>
      <c r="E23" s="208"/>
      <c r="F23" s="208"/>
      <c r="G23" s="208"/>
      <c r="H23" s="67">
        <v>25000</v>
      </c>
      <c r="I23" s="65"/>
      <c r="J23" s="65">
        <f t="shared" si="6"/>
        <v>25000</v>
      </c>
      <c r="K23" s="65"/>
      <c r="L23" s="65">
        <f t="shared" si="5"/>
        <v>25000</v>
      </c>
      <c r="M23" s="27"/>
    </row>
    <row r="24" spans="1:13" ht="18" customHeight="1" x14ac:dyDescent="0.25">
      <c r="A24" s="26" t="s">
        <v>26</v>
      </c>
      <c r="B24" s="208" t="s">
        <v>27</v>
      </c>
      <c r="C24" s="208"/>
      <c r="D24" s="208"/>
      <c r="E24" s="208"/>
      <c r="F24" s="208"/>
      <c r="G24" s="208"/>
      <c r="H24" s="67">
        <v>25000</v>
      </c>
      <c r="I24" s="65"/>
      <c r="J24" s="65">
        <f t="shared" si="6"/>
        <v>25000</v>
      </c>
      <c r="K24" s="65"/>
      <c r="L24" s="65">
        <f t="shared" si="5"/>
        <v>25000</v>
      </c>
      <c r="M24" s="27"/>
    </row>
    <row r="25" spans="1:13" ht="18" customHeight="1" x14ac:dyDescent="0.25">
      <c r="A25" s="26" t="s">
        <v>28</v>
      </c>
      <c r="B25" s="208" t="s">
        <v>29</v>
      </c>
      <c r="C25" s="208"/>
      <c r="D25" s="208"/>
      <c r="E25" s="208"/>
      <c r="F25" s="208"/>
      <c r="G25" s="208"/>
      <c r="H25" s="67">
        <v>85000</v>
      </c>
      <c r="I25" s="65"/>
      <c r="J25" s="65">
        <f t="shared" si="6"/>
        <v>85000</v>
      </c>
      <c r="K25" s="65"/>
      <c r="L25" s="65">
        <f t="shared" si="5"/>
        <v>85000</v>
      </c>
      <c r="M25" s="27"/>
    </row>
    <row r="26" spans="1:13" ht="18" customHeight="1" x14ac:dyDescent="0.25">
      <c r="A26" s="26" t="s">
        <v>30</v>
      </c>
      <c r="B26" s="208" t="s">
        <v>31</v>
      </c>
      <c r="C26" s="208"/>
      <c r="D26" s="208"/>
      <c r="E26" s="208"/>
      <c r="F26" s="208"/>
      <c r="G26" s="208"/>
      <c r="H26" s="67">
        <v>200000</v>
      </c>
      <c r="I26" s="65"/>
      <c r="J26" s="65">
        <f t="shared" si="6"/>
        <v>200000</v>
      </c>
      <c r="K26" s="65"/>
      <c r="L26" s="65">
        <f t="shared" si="5"/>
        <v>200000</v>
      </c>
      <c r="M26" s="27"/>
    </row>
    <row r="27" spans="1:13" ht="18" customHeight="1" x14ac:dyDescent="0.25">
      <c r="A27" s="26" t="s">
        <v>32</v>
      </c>
      <c r="B27" s="208" t="s">
        <v>33</v>
      </c>
      <c r="C27" s="208"/>
      <c r="D27" s="208"/>
      <c r="E27" s="208"/>
      <c r="F27" s="208"/>
      <c r="G27" s="208"/>
      <c r="H27" s="67">
        <v>3000</v>
      </c>
      <c r="I27" s="65"/>
      <c r="J27" s="65">
        <f t="shared" si="6"/>
        <v>3000</v>
      </c>
      <c r="K27" s="65"/>
      <c r="L27" s="65">
        <f t="shared" si="5"/>
        <v>3000</v>
      </c>
      <c r="M27" s="27"/>
    </row>
    <row r="28" spans="1:13" ht="36" customHeight="1" x14ac:dyDescent="0.25">
      <c r="A28" s="26" t="s">
        <v>34</v>
      </c>
      <c r="B28" s="208" t="s">
        <v>35</v>
      </c>
      <c r="C28" s="208"/>
      <c r="D28" s="208"/>
      <c r="E28" s="208"/>
      <c r="F28" s="208"/>
      <c r="G28" s="208"/>
      <c r="H28" s="67">
        <v>25000</v>
      </c>
      <c r="I28" s="65"/>
      <c r="J28" s="65">
        <f t="shared" si="6"/>
        <v>25000</v>
      </c>
      <c r="K28" s="65"/>
      <c r="L28" s="65">
        <f t="shared" si="5"/>
        <v>25000</v>
      </c>
      <c r="M28" s="27"/>
    </row>
    <row r="29" spans="1:13" ht="18" customHeight="1" x14ac:dyDescent="0.25">
      <c r="A29" s="26" t="s">
        <v>36</v>
      </c>
      <c r="B29" s="225" t="s">
        <v>37</v>
      </c>
      <c r="C29" s="225"/>
      <c r="D29" s="225"/>
      <c r="E29" s="225"/>
      <c r="F29" s="225"/>
      <c r="G29" s="225"/>
      <c r="H29" s="67">
        <v>15000</v>
      </c>
      <c r="I29" s="65"/>
      <c r="J29" s="65">
        <f t="shared" si="6"/>
        <v>15000</v>
      </c>
      <c r="K29" s="65"/>
      <c r="L29" s="65">
        <f t="shared" si="5"/>
        <v>15000</v>
      </c>
      <c r="M29" s="27"/>
    </row>
    <row r="30" spans="1:13" ht="28.5" customHeight="1" x14ac:dyDescent="0.25">
      <c r="A30" s="26" t="s">
        <v>38</v>
      </c>
      <c r="B30" s="221" t="s">
        <v>39</v>
      </c>
      <c r="C30" s="221"/>
      <c r="D30" s="221"/>
      <c r="E30" s="221"/>
      <c r="F30" s="221"/>
      <c r="G30" s="221"/>
      <c r="H30" s="67">
        <v>20000</v>
      </c>
      <c r="I30" s="65"/>
      <c r="J30" s="65">
        <f t="shared" si="6"/>
        <v>20000</v>
      </c>
      <c r="K30" s="65"/>
      <c r="L30" s="65">
        <f t="shared" si="5"/>
        <v>20000</v>
      </c>
      <c r="M30" s="27"/>
    </row>
    <row r="31" spans="1:13" ht="28.5" customHeight="1" x14ac:dyDescent="0.25">
      <c r="A31" s="26" t="s">
        <v>40</v>
      </c>
      <c r="B31" s="208" t="s">
        <v>41</v>
      </c>
      <c r="C31" s="208"/>
      <c r="D31" s="208"/>
      <c r="E31" s="208"/>
      <c r="F31" s="208"/>
      <c r="G31" s="208"/>
      <c r="H31" s="67">
        <v>10000</v>
      </c>
      <c r="I31" s="65"/>
      <c r="J31" s="65">
        <f t="shared" si="6"/>
        <v>10000</v>
      </c>
      <c r="K31" s="65"/>
      <c r="L31" s="65">
        <f t="shared" si="5"/>
        <v>10000</v>
      </c>
      <c r="M31" s="27"/>
    </row>
    <row r="32" spans="1:13" ht="18" customHeight="1" x14ac:dyDescent="0.25">
      <c r="A32" s="26" t="s">
        <v>42</v>
      </c>
      <c r="B32" s="208" t="s">
        <v>43</v>
      </c>
      <c r="C32" s="208"/>
      <c r="D32" s="208"/>
      <c r="E32" s="208"/>
      <c r="F32" s="208"/>
      <c r="G32" s="208"/>
      <c r="H32" s="67">
        <v>20000</v>
      </c>
      <c r="I32" s="65"/>
      <c r="J32" s="65">
        <f t="shared" si="6"/>
        <v>20000</v>
      </c>
      <c r="K32" s="65"/>
      <c r="L32" s="65">
        <f t="shared" si="5"/>
        <v>20000</v>
      </c>
      <c r="M32" s="27"/>
    </row>
    <row r="33" spans="1:13" ht="18" customHeight="1" x14ac:dyDescent="0.25">
      <c r="A33" s="26" t="s">
        <v>44</v>
      </c>
      <c r="B33" s="208" t="s">
        <v>45</v>
      </c>
      <c r="C33" s="208"/>
      <c r="D33" s="208"/>
      <c r="E33" s="208"/>
      <c r="F33" s="208"/>
      <c r="G33" s="208"/>
      <c r="H33" s="67">
        <v>3000</v>
      </c>
      <c r="I33" s="65"/>
      <c r="J33" s="65">
        <f t="shared" si="6"/>
        <v>3000</v>
      </c>
      <c r="K33" s="65"/>
      <c r="L33" s="65">
        <f t="shared" si="5"/>
        <v>3000</v>
      </c>
      <c r="M33" s="27"/>
    </row>
    <row r="34" spans="1:13" ht="18" customHeight="1" x14ac:dyDescent="0.25">
      <c r="A34" s="26" t="s">
        <v>46</v>
      </c>
      <c r="B34" s="208" t="s">
        <v>47</v>
      </c>
      <c r="C34" s="208"/>
      <c r="D34" s="208"/>
      <c r="E34" s="208"/>
      <c r="F34" s="208"/>
      <c r="G34" s="208"/>
      <c r="H34" s="67">
        <v>30000</v>
      </c>
      <c r="I34" s="65">
        <v>-2000</v>
      </c>
      <c r="J34" s="65">
        <f t="shared" si="6"/>
        <v>28000</v>
      </c>
      <c r="K34" s="65"/>
      <c r="L34" s="65">
        <f t="shared" si="5"/>
        <v>28000</v>
      </c>
      <c r="M34" s="27"/>
    </row>
    <row r="35" spans="1:13" ht="18" customHeight="1" x14ac:dyDescent="0.25">
      <c r="A35" s="26" t="s">
        <v>48</v>
      </c>
      <c r="B35" s="208" t="s">
        <v>49</v>
      </c>
      <c r="C35" s="208"/>
      <c r="D35" s="208"/>
      <c r="E35" s="208"/>
      <c r="F35" s="208"/>
      <c r="G35" s="208"/>
      <c r="H35" s="67">
        <v>4500</v>
      </c>
      <c r="I35" s="65"/>
      <c r="J35" s="65">
        <f t="shared" si="6"/>
        <v>4500</v>
      </c>
      <c r="K35" s="65">
        <v>1100</v>
      </c>
      <c r="L35" s="65">
        <f t="shared" si="5"/>
        <v>5600</v>
      </c>
      <c r="M35" s="27"/>
    </row>
    <row r="36" spans="1:13" ht="18" customHeight="1" x14ac:dyDescent="0.25">
      <c r="A36" s="26" t="s">
        <v>5</v>
      </c>
      <c r="B36" s="208" t="s">
        <v>6</v>
      </c>
      <c r="C36" s="208"/>
      <c r="D36" s="208"/>
      <c r="E36" s="208"/>
      <c r="F36" s="208"/>
      <c r="G36" s="208"/>
      <c r="H36" s="67">
        <v>400230</v>
      </c>
      <c r="I36" s="65"/>
      <c r="J36" s="65">
        <f t="shared" si="6"/>
        <v>400230</v>
      </c>
      <c r="K36" s="65">
        <v>3000</v>
      </c>
      <c r="L36" s="65">
        <f t="shared" si="5"/>
        <v>403230</v>
      </c>
      <c r="M36" s="27"/>
    </row>
    <row r="37" spans="1:13" ht="33.75" customHeight="1" x14ac:dyDescent="0.25">
      <c r="A37" s="26" t="s">
        <v>50</v>
      </c>
      <c r="B37" s="208" t="s">
        <v>51</v>
      </c>
      <c r="C37" s="208"/>
      <c r="D37" s="208"/>
      <c r="E37" s="208"/>
      <c r="F37" s="208"/>
      <c r="G37" s="208"/>
      <c r="H37" s="67">
        <v>30000</v>
      </c>
      <c r="I37" s="65"/>
      <c r="J37" s="65">
        <f t="shared" si="6"/>
        <v>30000</v>
      </c>
      <c r="K37" s="65"/>
      <c r="L37" s="65">
        <f t="shared" si="5"/>
        <v>30000</v>
      </c>
      <c r="M37" s="27"/>
    </row>
    <row r="38" spans="1:13" ht="33" customHeight="1" x14ac:dyDescent="0.25">
      <c r="A38" s="26" t="s">
        <v>52</v>
      </c>
      <c r="B38" s="208" t="s">
        <v>53</v>
      </c>
      <c r="C38" s="208"/>
      <c r="D38" s="208"/>
      <c r="E38" s="208"/>
      <c r="F38" s="208"/>
      <c r="G38" s="208"/>
      <c r="H38" s="67">
        <v>60000</v>
      </c>
      <c r="I38" s="65"/>
      <c r="J38" s="65">
        <f t="shared" si="6"/>
        <v>60000</v>
      </c>
      <c r="K38" s="65"/>
      <c r="L38" s="65">
        <f t="shared" si="5"/>
        <v>60000</v>
      </c>
      <c r="M38" s="27"/>
    </row>
    <row r="39" spans="1:13" ht="18" customHeight="1" x14ac:dyDescent="0.25">
      <c r="A39" s="26" t="s">
        <v>54</v>
      </c>
      <c r="B39" s="208" t="s">
        <v>55</v>
      </c>
      <c r="C39" s="208"/>
      <c r="D39" s="208"/>
      <c r="E39" s="208"/>
      <c r="F39" s="208"/>
      <c r="G39" s="208"/>
      <c r="H39" s="67">
        <v>15000</v>
      </c>
      <c r="I39" s="65"/>
      <c r="J39" s="65">
        <f t="shared" si="6"/>
        <v>15000</v>
      </c>
      <c r="K39" s="65"/>
      <c r="L39" s="65">
        <f t="shared" si="5"/>
        <v>15000</v>
      </c>
      <c r="M39" s="27"/>
    </row>
    <row r="40" spans="1:13" ht="18" customHeight="1" x14ac:dyDescent="0.25">
      <c r="A40" s="26" t="s">
        <v>56</v>
      </c>
      <c r="B40" s="208" t="s">
        <v>57</v>
      </c>
      <c r="C40" s="208"/>
      <c r="D40" s="208"/>
      <c r="E40" s="208"/>
      <c r="F40" s="208"/>
      <c r="G40" s="208"/>
      <c r="H40" s="67">
        <v>30000</v>
      </c>
      <c r="I40" s="65">
        <v>-3000</v>
      </c>
      <c r="J40" s="65">
        <f t="shared" si="6"/>
        <v>27000</v>
      </c>
      <c r="K40" s="65">
        <v>-4000</v>
      </c>
      <c r="L40" s="65">
        <f t="shared" si="5"/>
        <v>23000</v>
      </c>
      <c r="M40" s="27"/>
    </row>
    <row r="41" spans="1:13" ht="18" customHeight="1" x14ac:dyDescent="0.25">
      <c r="A41" s="26" t="s">
        <v>58</v>
      </c>
      <c r="B41" s="208" t="s">
        <v>59</v>
      </c>
      <c r="C41" s="208"/>
      <c r="D41" s="208"/>
      <c r="E41" s="208"/>
      <c r="F41" s="208"/>
      <c r="G41" s="208"/>
      <c r="H41" s="67">
        <v>12000</v>
      </c>
      <c r="I41" s="65"/>
      <c r="J41" s="65">
        <f t="shared" si="6"/>
        <v>12000</v>
      </c>
      <c r="K41" s="65"/>
      <c r="L41" s="65">
        <f t="shared" si="5"/>
        <v>12000</v>
      </c>
      <c r="M41" s="27"/>
    </row>
    <row r="42" spans="1:13" ht="18" customHeight="1" x14ac:dyDescent="0.25">
      <c r="A42" s="26" t="s">
        <v>60</v>
      </c>
      <c r="B42" s="208" t="s">
        <v>61</v>
      </c>
      <c r="C42" s="208"/>
      <c r="D42" s="208"/>
      <c r="E42" s="208"/>
      <c r="F42" s="208"/>
      <c r="G42" s="208"/>
      <c r="H42" s="67">
        <v>4800</v>
      </c>
      <c r="I42" s="65"/>
      <c r="J42" s="65">
        <f t="shared" si="6"/>
        <v>4800</v>
      </c>
      <c r="K42" s="65"/>
      <c r="L42" s="65">
        <f t="shared" si="5"/>
        <v>4800</v>
      </c>
      <c r="M42" s="27"/>
    </row>
    <row r="43" spans="1:13" ht="18" customHeight="1" x14ac:dyDescent="0.25">
      <c r="A43" s="26" t="s">
        <v>62</v>
      </c>
      <c r="B43" s="208" t="s">
        <v>63</v>
      </c>
      <c r="C43" s="208"/>
      <c r="D43" s="208"/>
      <c r="E43" s="208"/>
      <c r="F43" s="208"/>
      <c r="G43" s="208"/>
      <c r="H43" s="67">
        <v>7500</v>
      </c>
      <c r="I43" s="65"/>
      <c r="J43" s="65">
        <f t="shared" si="6"/>
        <v>7500</v>
      </c>
      <c r="K43" s="65"/>
      <c r="L43" s="65">
        <f t="shared" si="5"/>
        <v>7500</v>
      </c>
      <c r="M43" s="27"/>
    </row>
    <row r="44" spans="1:13" ht="18" customHeight="1" x14ac:dyDescent="0.25">
      <c r="A44" s="26" t="s">
        <v>64</v>
      </c>
      <c r="B44" s="208" t="s">
        <v>65</v>
      </c>
      <c r="C44" s="208"/>
      <c r="D44" s="208"/>
      <c r="E44" s="208"/>
      <c r="F44" s="208"/>
      <c r="G44" s="208"/>
      <c r="H44" s="67">
        <v>3000</v>
      </c>
      <c r="I44" s="65"/>
      <c r="J44" s="65">
        <f t="shared" si="6"/>
        <v>3000</v>
      </c>
      <c r="K44" s="65"/>
      <c r="L44" s="65">
        <f t="shared" si="5"/>
        <v>3000</v>
      </c>
      <c r="M44" s="27"/>
    </row>
    <row r="45" spans="1:13" ht="18" customHeight="1" x14ac:dyDescent="0.25">
      <c r="A45" s="26" t="s">
        <v>66</v>
      </c>
      <c r="B45" s="208" t="s">
        <v>67</v>
      </c>
      <c r="C45" s="208"/>
      <c r="D45" s="208"/>
      <c r="E45" s="208"/>
      <c r="F45" s="208"/>
      <c r="G45" s="208"/>
      <c r="H45" s="67">
        <v>13000</v>
      </c>
      <c r="I45" s="65">
        <v>3500</v>
      </c>
      <c r="J45" s="65">
        <f t="shared" si="6"/>
        <v>16500</v>
      </c>
      <c r="K45" s="65"/>
      <c r="L45" s="65">
        <f t="shared" si="5"/>
        <v>16500</v>
      </c>
      <c r="M45" s="27"/>
    </row>
    <row r="46" spans="1:13" ht="18" customHeight="1" x14ac:dyDescent="0.25">
      <c r="A46" s="26" t="s">
        <v>68</v>
      </c>
      <c r="B46" s="208" t="s">
        <v>69</v>
      </c>
      <c r="C46" s="208"/>
      <c r="D46" s="208"/>
      <c r="E46" s="208"/>
      <c r="F46" s="208"/>
      <c r="G46" s="208"/>
      <c r="H46" s="67">
        <v>25000</v>
      </c>
      <c r="I46" s="65"/>
      <c r="J46" s="65">
        <f t="shared" si="6"/>
        <v>25000</v>
      </c>
      <c r="K46" s="65">
        <v>-12000</v>
      </c>
      <c r="L46" s="65">
        <f t="shared" si="5"/>
        <v>13000</v>
      </c>
      <c r="M46" s="27"/>
    </row>
    <row r="47" spans="1:13" ht="18" customHeight="1" x14ac:dyDescent="0.25">
      <c r="A47" s="26" t="s">
        <v>70</v>
      </c>
      <c r="B47" s="208" t="s">
        <v>71</v>
      </c>
      <c r="C47" s="208"/>
      <c r="D47" s="208"/>
      <c r="E47" s="208"/>
      <c r="F47" s="208"/>
      <c r="G47" s="208"/>
      <c r="H47" s="67">
        <v>15000</v>
      </c>
      <c r="I47" s="65"/>
      <c r="J47" s="65">
        <f t="shared" si="6"/>
        <v>15000</v>
      </c>
      <c r="K47" s="65"/>
      <c r="L47" s="65">
        <f t="shared" si="5"/>
        <v>15000</v>
      </c>
      <c r="M47" s="27"/>
    </row>
    <row r="48" spans="1:13" ht="18" customHeight="1" x14ac:dyDescent="0.25">
      <c r="A48" s="26" t="s">
        <v>72</v>
      </c>
      <c r="B48" s="208" t="s">
        <v>73</v>
      </c>
      <c r="C48" s="208"/>
      <c r="D48" s="208"/>
      <c r="E48" s="208"/>
      <c r="F48" s="208"/>
      <c r="G48" s="208"/>
      <c r="H48" s="67">
        <v>6000</v>
      </c>
      <c r="I48" s="65"/>
      <c r="J48" s="65">
        <f t="shared" si="6"/>
        <v>6000</v>
      </c>
      <c r="K48" s="65"/>
      <c r="L48" s="65">
        <f t="shared" si="5"/>
        <v>6000</v>
      </c>
      <c r="M48" s="27"/>
    </row>
    <row r="49" spans="1:13" ht="18" customHeight="1" x14ac:dyDescent="0.25">
      <c r="A49" s="26" t="s">
        <v>74</v>
      </c>
      <c r="B49" s="208" t="s">
        <v>75</v>
      </c>
      <c r="C49" s="208"/>
      <c r="D49" s="208"/>
      <c r="E49" s="208"/>
      <c r="F49" s="208"/>
      <c r="G49" s="208"/>
      <c r="H49" s="67">
        <v>8000</v>
      </c>
      <c r="I49" s="65">
        <v>-1500</v>
      </c>
      <c r="J49" s="65">
        <f t="shared" si="6"/>
        <v>6500</v>
      </c>
      <c r="K49" s="65"/>
      <c r="L49" s="65">
        <f t="shared" si="5"/>
        <v>6500</v>
      </c>
      <c r="M49" s="27"/>
    </row>
    <row r="50" spans="1:13" ht="18" customHeight="1" x14ac:dyDescent="0.25">
      <c r="A50" s="26" t="s">
        <v>76</v>
      </c>
      <c r="B50" s="208" t="s">
        <v>77</v>
      </c>
      <c r="C50" s="208"/>
      <c r="D50" s="208"/>
      <c r="E50" s="208"/>
      <c r="F50" s="208"/>
      <c r="G50" s="208"/>
      <c r="H50" s="67">
        <v>4000</v>
      </c>
      <c r="I50" s="65"/>
      <c r="J50" s="65">
        <f t="shared" si="6"/>
        <v>4000</v>
      </c>
      <c r="K50" s="65"/>
      <c r="L50" s="65">
        <f t="shared" si="5"/>
        <v>4000</v>
      </c>
      <c r="M50" s="27"/>
    </row>
    <row r="51" spans="1:13" ht="18" customHeight="1" x14ac:dyDescent="0.25">
      <c r="A51" s="26" t="s">
        <v>78</v>
      </c>
      <c r="B51" s="208" t="s">
        <v>79</v>
      </c>
      <c r="C51" s="208"/>
      <c r="D51" s="208"/>
      <c r="E51" s="208"/>
      <c r="F51" s="208"/>
      <c r="G51" s="208"/>
      <c r="H51" s="67">
        <v>5000</v>
      </c>
      <c r="I51" s="65"/>
      <c r="J51" s="65">
        <f t="shared" si="6"/>
        <v>5000</v>
      </c>
      <c r="K51" s="65"/>
      <c r="L51" s="65">
        <f t="shared" si="5"/>
        <v>5000</v>
      </c>
      <c r="M51" s="27"/>
    </row>
    <row r="52" spans="1:13" ht="18" customHeight="1" x14ac:dyDescent="0.25">
      <c r="A52" s="26" t="s">
        <v>80</v>
      </c>
      <c r="B52" s="208" t="s">
        <v>81</v>
      </c>
      <c r="C52" s="208"/>
      <c r="D52" s="208"/>
      <c r="E52" s="208"/>
      <c r="F52" s="208"/>
      <c r="G52" s="208"/>
      <c r="H52" s="67">
        <v>11200</v>
      </c>
      <c r="I52" s="65"/>
      <c r="J52" s="65">
        <f t="shared" si="6"/>
        <v>11200</v>
      </c>
      <c r="K52" s="65">
        <v>7400</v>
      </c>
      <c r="L52" s="65">
        <f t="shared" si="5"/>
        <v>18600</v>
      </c>
      <c r="M52" s="27"/>
    </row>
    <row r="53" spans="1:13" ht="18" customHeight="1" x14ac:dyDescent="0.25">
      <c r="A53" s="26" t="s">
        <v>82</v>
      </c>
      <c r="B53" s="208" t="s">
        <v>83</v>
      </c>
      <c r="C53" s="208"/>
      <c r="D53" s="208"/>
      <c r="E53" s="208"/>
      <c r="F53" s="208"/>
      <c r="G53" s="208"/>
      <c r="H53" s="67">
        <v>5000</v>
      </c>
      <c r="I53" s="65"/>
      <c r="J53" s="65">
        <f t="shared" si="6"/>
        <v>5000</v>
      </c>
      <c r="K53" s="65"/>
      <c r="L53" s="65">
        <f t="shared" si="5"/>
        <v>5000</v>
      </c>
      <c r="M53" s="27"/>
    </row>
    <row r="54" spans="1:13" ht="18" customHeight="1" x14ac:dyDescent="0.25">
      <c r="A54" s="26" t="s">
        <v>84</v>
      </c>
      <c r="B54" s="208" t="s">
        <v>85</v>
      </c>
      <c r="C54" s="208"/>
      <c r="D54" s="208"/>
      <c r="E54" s="208"/>
      <c r="F54" s="208"/>
      <c r="G54" s="208"/>
      <c r="H54" s="67">
        <v>1650</v>
      </c>
      <c r="I54" s="65"/>
      <c r="J54" s="65">
        <f t="shared" si="6"/>
        <v>1650</v>
      </c>
      <c r="K54" s="65"/>
      <c r="L54" s="65">
        <f t="shared" si="5"/>
        <v>1650</v>
      </c>
      <c r="M54" s="27"/>
    </row>
    <row r="55" spans="1:13" ht="18" customHeight="1" x14ac:dyDescent="0.25">
      <c r="A55" s="117">
        <v>32991</v>
      </c>
      <c r="B55" s="197" t="s">
        <v>193</v>
      </c>
      <c r="C55" s="192"/>
      <c r="D55" s="192"/>
      <c r="E55" s="192"/>
      <c r="F55" s="192"/>
      <c r="G55" s="193"/>
      <c r="H55" s="67">
        <v>0</v>
      </c>
      <c r="I55" s="65">
        <v>3000</v>
      </c>
      <c r="J55" s="65">
        <f t="shared" si="6"/>
        <v>3000</v>
      </c>
      <c r="K55" s="65"/>
      <c r="L55" s="65">
        <f t="shared" si="5"/>
        <v>3000</v>
      </c>
      <c r="M55" s="27"/>
    </row>
    <row r="56" spans="1:13" ht="18" customHeight="1" x14ac:dyDescent="0.25">
      <c r="A56" s="26" t="s">
        <v>86</v>
      </c>
      <c r="B56" s="208" t="s">
        <v>87</v>
      </c>
      <c r="C56" s="208"/>
      <c r="D56" s="208"/>
      <c r="E56" s="208"/>
      <c r="F56" s="208"/>
      <c r="G56" s="208"/>
      <c r="H56" s="67">
        <v>2000</v>
      </c>
      <c r="I56" s="65"/>
      <c r="J56" s="65">
        <f t="shared" si="6"/>
        <v>2000</v>
      </c>
      <c r="K56" s="65"/>
      <c r="L56" s="65">
        <f t="shared" si="5"/>
        <v>2000</v>
      </c>
      <c r="M56" s="27"/>
    </row>
    <row r="57" spans="1:13" ht="18" customHeight="1" x14ac:dyDescent="0.25">
      <c r="A57" s="26" t="s">
        <v>88</v>
      </c>
      <c r="B57" s="208" t="s">
        <v>89</v>
      </c>
      <c r="C57" s="208"/>
      <c r="D57" s="208"/>
      <c r="E57" s="208"/>
      <c r="F57" s="208"/>
      <c r="G57" s="208"/>
      <c r="H57" s="67">
        <v>6000</v>
      </c>
      <c r="I57" s="65"/>
      <c r="J57" s="65">
        <f t="shared" si="6"/>
        <v>6000</v>
      </c>
      <c r="K57" s="65"/>
      <c r="L57" s="65">
        <f t="shared" si="5"/>
        <v>6000</v>
      </c>
      <c r="M57" s="27"/>
    </row>
    <row r="58" spans="1:13" ht="18" customHeight="1" x14ac:dyDescent="0.25">
      <c r="A58" s="26" t="s">
        <v>90</v>
      </c>
      <c r="B58" s="208" t="s">
        <v>91</v>
      </c>
      <c r="C58" s="208"/>
      <c r="D58" s="208"/>
      <c r="E58" s="208"/>
      <c r="F58" s="208"/>
      <c r="G58" s="208"/>
      <c r="H58" s="67">
        <v>500</v>
      </c>
      <c r="I58" s="65"/>
      <c r="J58" s="65">
        <f t="shared" si="6"/>
        <v>500</v>
      </c>
      <c r="K58" s="65"/>
      <c r="L58" s="65">
        <f t="shared" si="5"/>
        <v>500</v>
      </c>
      <c r="M58" s="27"/>
    </row>
    <row r="59" spans="1:13" ht="18" customHeight="1" x14ac:dyDescent="0.25">
      <c r="A59" s="26" t="s">
        <v>92</v>
      </c>
      <c r="B59" s="208" t="s">
        <v>93</v>
      </c>
      <c r="C59" s="208"/>
      <c r="D59" s="208"/>
      <c r="E59" s="208"/>
      <c r="F59" s="208"/>
      <c r="G59" s="208"/>
      <c r="H59" s="67">
        <v>50000</v>
      </c>
      <c r="I59" s="65"/>
      <c r="J59" s="65">
        <f t="shared" si="6"/>
        <v>50000</v>
      </c>
      <c r="K59" s="65"/>
      <c r="L59" s="65">
        <f t="shared" si="5"/>
        <v>50000</v>
      </c>
      <c r="M59" s="27"/>
    </row>
    <row r="60" spans="1:13" ht="18" customHeight="1" x14ac:dyDescent="0.25">
      <c r="A60" s="26">
        <v>42212</v>
      </c>
      <c r="B60" s="222" t="s">
        <v>139</v>
      </c>
      <c r="C60" s="223"/>
      <c r="D60" s="223"/>
      <c r="E60" s="223"/>
      <c r="F60" s="223"/>
      <c r="G60" s="224"/>
      <c r="H60" s="67">
        <v>20000</v>
      </c>
      <c r="I60" s="65">
        <v>-20000</v>
      </c>
      <c r="J60" s="65">
        <f t="shared" si="6"/>
        <v>0</v>
      </c>
      <c r="K60" s="65"/>
      <c r="L60" s="65">
        <f t="shared" si="5"/>
        <v>0</v>
      </c>
      <c r="M60" s="27"/>
    </row>
    <row r="61" spans="1:13" ht="18" customHeight="1" x14ac:dyDescent="0.25">
      <c r="A61" s="26">
        <v>42261</v>
      </c>
      <c r="B61" s="208" t="s">
        <v>148</v>
      </c>
      <c r="C61" s="208"/>
      <c r="D61" s="208"/>
      <c r="E61" s="208"/>
      <c r="F61" s="208"/>
      <c r="G61" s="208"/>
      <c r="H61" s="67">
        <v>40000</v>
      </c>
      <c r="I61" s="65"/>
      <c r="J61" s="65">
        <f t="shared" si="6"/>
        <v>40000</v>
      </c>
      <c r="K61" s="65"/>
      <c r="L61" s="65">
        <f t="shared" si="5"/>
        <v>40000</v>
      </c>
      <c r="M61" s="27"/>
    </row>
    <row r="62" spans="1:13" ht="18" customHeight="1" x14ac:dyDescent="0.25">
      <c r="A62" s="26">
        <v>42272</v>
      </c>
      <c r="B62" s="208" t="s">
        <v>140</v>
      </c>
      <c r="C62" s="208"/>
      <c r="D62" s="208"/>
      <c r="E62" s="208"/>
      <c r="F62" s="208"/>
      <c r="G62" s="208"/>
      <c r="H62" s="67">
        <v>20000</v>
      </c>
      <c r="I62" s="65">
        <v>0</v>
      </c>
      <c r="J62" s="65">
        <f t="shared" si="6"/>
        <v>20000</v>
      </c>
      <c r="K62" s="65"/>
      <c r="L62" s="65">
        <f t="shared" si="5"/>
        <v>20000</v>
      </c>
      <c r="M62" s="27"/>
    </row>
    <row r="63" spans="1:13" ht="18" customHeight="1" x14ac:dyDescent="0.25">
      <c r="A63" s="119">
        <v>42273</v>
      </c>
      <c r="B63" s="197" t="s">
        <v>195</v>
      </c>
      <c r="C63" s="192"/>
      <c r="D63" s="192"/>
      <c r="E63" s="192"/>
      <c r="F63" s="192"/>
      <c r="G63" s="193"/>
      <c r="H63" s="67">
        <v>20000</v>
      </c>
      <c r="I63" s="65">
        <v>-20000</v>
      </c>
      <c r="J63" s="65">
        <f t="shared" si="6"/>
        <v>0</v>
      </c>
      <c r="K63" s="65"/>
      <c r="L63" s="65">
        <f t="shared" si="5"/>
        <v>0</v>
      </c>
      <c r="M63" s="27"/>
    </row>
    <row r="64" spans="1:13" ht="18" customHeight="1" x14ac:dyDescent="0.25">
      <c r="A64" s="26" t="s">
        <v>94</v>
      </c>
      <c r="B64" s="208" t="s">
        <v>95</v>
      </c>
      <c r="C64" s="208"/>
      <c r="D64" s="208"/>
      <c r="E64" s="208"/>
      <c r="F64" s="208"/>
      <c r="G64" s="208"/>
      <c r="H64" s="67">
        <v>123720</v>
      </c>
      <c r="I64" s="65">
        <v>-73920</v>
      </c>
      <c r="J64" s="65">
        <f t="shared" si="6"/>
        <v>49800</v>
      </c>
      <c r="K64" s="65"/>
      <c r="L64" s="65">
        <f t="shared" si="5"/>
        <v>49800</v>
      </c>
      <c r="M64" s="27"/>
    </row>
    <row r="65" spans="1:13" ht="18" customHeight="1" x14ac:dyDescent="0.25">
      <c r="A65" s="21" t="s">
        <v>2</v>
      </c>
      <c r="B65" s="189" t="s">
        <v>202</v>
      </c>
      <c r="C65" s="190"/>
      <c r="D65" s="190"/>
      <c r="E65" s="190"/>
      <c r="F65" s="190"/>
      <c r="G65" s="190"/>
      <c r="H65" s="22">
        <f>H66+H72+H83+H86+H98+H104</f>
        <v>642300</v>
      </c>
      <c r="I65" s="22">
        <f>I66+I72+I83+I86+I98+I104</f>
        <v>13000</v>
      </c>
      <c r="J65" s="22">
        <f>J66+J72+J83+J86+J98+J104</f>
        <v>655300</v>
      </c>
      <c r="K65" s="22">
        <f>K66+K72+K83+K86+K98+K104</f>
        <v>115000</v>
      </c>
      <c r="L65" s="22">
        <f>L66+L72+L83+L86+L98+L104</f>
        <v>770300</v>
      </c>
      <c r="M65" s="28"/>
    </row>
    <row r="66" spans="1:13" ht="18" customHeight="1" x14ac:dyDescent="0.25">
      <c r="A66" s="136" t="s">
        <v>211</v>
      </c>
      <c r="B66" s="188" t="s">
        <v>4</v>
      </c>
      <c r="C66" s="188"/>
      <c r="D66" s="188"/>
      <c r="E66" s="188"/>
      <c r="F66" s="188"/>
      <c r="G66" s="188"/>
      <c r="H66" s="24">
        <f>SUM(H67:H71)</f>
        <v>91000</v>
      </c>
      <c r="I66" s="24">
        <f t="shared" ref="I66:L66" si="7">SUM(I67:I71)</f>
        <v>7000</v>
      </c>
      <c r="J66" s="24">
        <f t="shared" si="7"/>
        <v>98000</v>
      </c>
      <c r="K66" s="24">
        <f t="shared" si="7"/>
        <v>0</v>
      </c>
      <c r="L66" s="24">
        <f t="shared" si="7"/>
        <v>98000</v>
      </c>
      <c r="M66" s="25"/>
    </row>
    <row r="67" spans="1:13" ht="18" customHeight="1" x14ac:dyDescent="0.25">
      <c r="A67" s="26" t="s">
        <v>96</v>
      </c>
      <c r="B67" s="208" t="s">
        <v>156</v>
      </c>
      <c r="C67" s="208"/>
      <c r="D67" s="208"/>
      <c r="E67" s="208"/>
      <c r="F67" s="208"/>
      <c r="G67" s="208"/>
      <c r="H67" s="67">
        <v>86000</v>
      </c>
      <c r="I67" s="65"/>
      <c r="J67" s="65">
        <f>H67+I67</f>
        <v>86000</v>
      </c>
      <c r="K67" s="65"/>
      <c r="L67" s="65">
        <f>J67+K67</f>
        <v>86000</v>
      </c>
      <c r="M67" s="29"/>
    </row>
    <row r="68" spans="1:13" ht="18" customHeight="1" x14ac:dyDescent="0.25">
      <c r="A68" s="26" t="s">
        <v>5</v>
      </c>
      <c r="B68" s="208" t="s">
        <v>6</v>
      </c>
      <c r="C68" s="208"/>
      <c r="D68" s="208"/>
      <c r="E68" s="208"/>
      <c r="F68" s="208"/>
      <c r="G68" s="208"/>
      <c r="H68" s="67">
        <v>1500</v>
      </c>
      <c r="I68" s="65"/>
      <c r="J68" s="65">
        <f t="shared" ref="J68:J71" si="8">H68+I68</f>
        <v>1500</v>
      </c>
      <c r="K68" s="65"/>
      <c r="L68" s="65">
        <f t="shared" ref="L68:L71" si="9">J68+K68</f>
        <v>1500</v>
      </c>
      <c r="M68" s="27"/>
    </row>
    <row r="69" spans="1:13" ht="18" customHeight="1" x14ac:dyDescent="0.25">
      <c r="A69" s="117">
        <v>32319</v>
      </c>
      <c r="B69" s="197" t="s">
        <v>6</v>
      </c>
      <c r="C69" s="192"/>
      <c r="D69" s="192"/>
      <c r="E69" s="192"/>
      <c r="F69" s="192"/>
      <c r="G69" s="193"/>
      <c r="H69" s="67">
        <v>0</v>
      </c>
      <c r="I69" s="65">
        <v>7000</v>
      </c>
      <c r="J69" s="65">
        <v>7000</v>
      </c>
      <c r="K69" s="65"/>
      <c r="L69" s="65">
        <f t="shared" si="9"/>
        <v>7000</v>
      </c>
      <c r="M69" s="27"/>
    </row>
    <row r="70" spans="1:13" ht="18" customHeight="1" x14ac:dyDescent="0.25">
      <c r="A70" s="26" t="s">
        <v>72</v>
      </c>
      <c r="B70" s="208" t="s">
        <v>73</v>
      </c>
      <c r="C70" s="208"/>
      <c r="D70" s="208"/>
      <c r="E70" s="208"/>
      <c r="F70" s="208"/>
      <c r="G70" s="208"/>
      <c r="H70" s="67">
        <v>1500</v>
      </c>
      <c r="I70" s="65"/>
      <c r="J70" s="65">
        <f t="shared" si="8"/>
        <v>1500</v>
      </c>
      <c r="K70" s="65"/>
      <c r="L70" s="65">
        <f t="shared" si="9"/>
        <v>1500</v>
      </c>
      <c r="M70" s="27"/>
    </row>
    <row r="71" spans="1:13" ht="18" customHeight="1" x14ac:dyDescent="0.25">
      <c r="A71" s="26">
        <v>32219</v>
      </c>
      <c r="B71" s="191" t="s">
        <v>152</v>
      </c>
      <c r="C71" s="192"/>
      <c r="D71" s="192"/>
      <c r="E71" s="192"/>
      <c r="F71" s="192"/>
      <c r="G71" s="193"/>
      <c r="H71" s="67">
        <v>2000</v>
      </c>
      <c r="I71" s="65"/>
      <c r="J71" s="65">
        <f t="shared" si="8"/>
        <v>2000</v>
      </c>
      <c r="K71" s="65"/>
      <c r="L71" s="65">
        <f t="shared" si="9"/>
        <v>2000</v>
      </c>
      <c r="M71" s="29"/>
    </row>
    <row r="72" spans="1:13" ht="30.75" customHeight="1" x14ac:dyDescent="0.25">
      <c r="A72" s="136" t="s">
        <v>211</v>
      </c>
      <c r="B72" s="188" t="s">
        <v>98</v>
      </c>
      <c r="C72" s="188"/>
      <c r="D72" s="188"/>
      <c r="E72" s="188"/>
      <c r="F72" s="188"/>
      <c r="G72" s="188"/>
      <c r="H72" s="24">
        <f>SUM(H74:H82)</f>
        <v>10000</v>
      </c>
      <c r="I72" s="24">
        <f t="shared" ref="I72:J72" si="10">SUM(I74:I82)</f>
        <v>0</v>
      </c>
      <c r="J72" s="24">
        <f t="shared" si="10"/>
        <v>10000</v>
      </c>
      <c r="K72" s="24">
        <f>SUM(K73:K82)</f>
        <v>8000</v>
      </c>
      <c r="L72" s="24">
        <f>SUM(L73:L82)</f>
        <v>18000</v>
      </c>
      <c r="M72" s="25"/>
    </row>
    <row r="73" spans="1:13" ht="18.75" customHeight="1" x14ac:dyDescent="0.25">
      <c r="A73" s="181">
        <v>32111</v>
      </c>
      <c r="B73" s="243" t="s">
        <v>9</v>
      </c>
      <c r="C73" s="244"/>
      <c r="D73" s="244"/>
      <c r="E73" s="244"/>
      <c r="F73" s="244"/>
      <c r="G73" s="245"/>
      <c r="H73" s="65"/>
      <c r="I73" s="65"/>
      <c r="J73" s="65"/>
      <c r="K73" s="65">
        <v>1000</v>
      </c>
      <c r="L73" s="65">
        <v>1000</v>
      </c>
      <c r="M73" s="39"/>
    </row>
    <row r="74" spans="1:13" ht="18" customHeight="1" x14ac:dyDescent="0.25">
      <c r="A74" s="30">
        <v>32113</v>
      </c>
      <c r="B74" s="31" t="s">
        <v>11</v>
      </c>
      <c r="C74" s="32"/>
      <c r="D74" s="32"/>
      <c r="E74" s="32"/>
      <c r="F74" s="32"/>
      <c r="G74" s="33"/>
      <c r="H74" s="65">
        <v>1000</v>
      </c>
      <c r="I74" s="65"/>
      <c r="J74" s="65">
        <f>H74+I74</f>
        <v>1000</v>
      </c>
      <c r="K74" s="65"/>
      <c r="L74" s="65">
        <f>J74+K74</f>
        <v>1000</v>
      </c>
      <c r="M74" s="34"/>
    </row>
    <row r="75" spans="1:13" ht="18" customHeight="1" x14ac:dyDescent="0.25">
      <c r="A75" s="30">
        <v>32115</v>
      </c>
      <c r="B75" s="180" t="s">
        <v>13</v>
      </c>
      <c r="C75" s="32"/>
      <c r="D75" s="32"/>
      <c r="E75" s="32"/>
      <c r="F75" s="32"/>
      <c r="G75" s="33"/>
      <c r="H75" s="65"/>
      <c r="I75" s="65"/>
      <c r="J75" s="65"/>
      <c r="K75" s="65">
        <v>500</v>
      </c>
      <c r="L75" s="65">
        <v>500</v>
      </c>
      <c r="M75" s="34"/>
    </row>
    <row r="76" spans="1:13" ht="18" customHeight="1" x14ac:dyDescent="0.25">
      <c r="A76" s="30">
        <v>32121</v>
      </c>
      <c r="B76" s="31" t="s">
        <v>157</v>
      </c>
      <c r="C76" s="32"/>
      <c r="D76" s="32"/>
      <c r="E76" s="32"/>
      <c r="F76" s="32"/>
      <c r="G76" s="33"/>
      <c r="H76" s="65">
        <v>2000</v>
      </c>
      <c r="I76" s="65"/>
      <c r="J76" s="65">
        <f t="shared" ref="J76:J82" si="11">H76+I76</f>
        <v>2000</v>
      </c>
      <c r="K76" s="65">
        <v>500</v>
      </c>
      <c r="L76" s="65">
        <f t="shared" ref="L76:L82" si="12">J76+K76</f>
        <v>2500</v>
      </c>
      <c r="M76" s="35"/>
    </row>
    <row r="77" spans="1:13" ht="18" customHeight="1" x14ac:dyDescent="0.25">
      <c r="A77" s="30">
        <v>32131</v>
      </c>
      <c r="B77" s="214" t="s">
        <v>15</v>
      </c>
      <c r="C77" s="241"/>
      <c r="D77" s="241"/>
      <c r="E77" s="241"/>
      <c r="F77" s="241"/>
      <c r="G77" s="242"/>
      <c r="H77" s="65">
        <v>1000</v>
      </c>
      <c r="I77" s="65"/>
      <c r="J77" s="65">
        <f t="shared" si="11"/>
        <v>1000</v>
      </c>
      <c r="K77" s="65">
        <v>2500</v>
      </c>
      <c r="L77" s="65">
        <f t="shared" si="12"/>
        <v>3500</v>
      </c>
      <c r="M77" s="36"/>
    </row>
    <row r="78" spans="1:13" ht="18" customHeight="1" x14ac:dyDescent="0.25">
      <c r="A78" s="30">
        <v>32219</v>
      </c>
      <c r="B78" s="31" t="s">
        <v>152</v>
      </c>
      <c r="C78" s="37"/>
      <c r="D78" s="37"/>
      <c r="E78" s="37"/>
      <c r="F78" s="37"/>
      <c r="G78" s="38"/>
      <c r="H78" s="65">
        <v>1000</v>
      </c>
      <c r="I78" s="65"/>
      <c r="J78" s="65">
        <f t="shared" si="11"/>
        <v>1000</v>
      </c>
      <c r="K78" s="65">
        <v>500</v>
      </c>
      <c r="L78" s="65">
        <f t="shared" si="12"/>
        <v>1500</v>
      </c>
      <c r="M78" s="39"/>
    </row>
    <row r="79" spans="1:13" ht="18" customHeight="1" x14ac:dyDescent="0.25">
      <c r="A79" s="30">
        <v>32224</v>
      </c>
      <c r="B79" s="31" t="s">
        <v>97</v>
      </c>
      <c r="C79" s="37"/>
      <c r="D79" s="37"/>
      <c r="E79" s="37"/>
      <c r="F79" s="37"/>
      <c r="G79" s="38"/>
      <c r="H79" s="65">
        <v>2000</v>
      </c>
      <c r="I79" s="65"/>
      <c r="J79" s="65">
        <f t="shared" si="11"/>
        <v>2000</v>
      </c>
      <c r="K79" s="65">
        <v>3000</v>
      </c>
      <c r="L79" s="65">
        <f t="shared" si="12"/>
        <v>5000</v>
      </c>
      <c r="M79" s="39"/>
    </row>
    <row r="80" spans="1:13" ht="18" customHeight="1" x14ac:dyDescent="0.25">
      <c r="A80" s="30">
        <v>32319</v>
      </c>
      <c r="B80" s="31" t="s">
        <v>6</v>
      </c>
      <c r="C80" s="40"/>
      <c r="D80" s="40"/>
      <c r="E80" s="40"/>
      <c r="F80" s="40"/>
      <c r="G80" s="41"/>
      <c r="H80" s="65">
        <v>1000</v>
      </c>
      <c r="I80" s="65"/>
      <c r="J80" s="65">
        <f t="shared" si="11"/>
        <v>1000</v>
      </c>
      <c r="K80" s="65"/>
      <c r="L80" s="65">
        <f t="shared" si="12"/>
        <v>1000</v>
      </c>
      <c r="M80" s="36"/>
    </row>
    <row r="81" spans="1:13" ht="18" customHeight="1" x14ac:dyDescent="0.25">
      <c r="A81" s="30">
        <v>32329</v>
      </c>
      <c r="B81" s="31" t="s">
        <v>55</v>
      </c>
      <c r="C81" s="40"/>
      <c r="D81" s="40"/>
      <c r="E81" s="40"/>
      <c r="F81" s="40"/>
      <c r="G81" s="41"/>
      <c r="H81" s="65">
        <v>1000</v>
      </c>
      <c r="I81" s="65"/>
      <c r="J81" s="65">
        <f t="shared" si="11"/>
        <v>1000</v>
      </c>
      <c r="K81" s="65"/>
      <c r="L81" s="65">
        <f t="shared" si="12"/>
        <v>1000</v>
      </c>
      <c r="M81" s="36"/>
    </row>
    <row r="82" spans="1:13" ht="18" customHeight="1" x14ac:dyDescent="0.25">
      <c r="A82" s="26" t="s">
        <v>86</v>
      </c>
      <c r="B82" s="208" t="s">
        <v>87</v>
      </c>
      <c r="C82" s="208"/>
      <c r="D82" s="208"/>
      <c r="E82" s="208"/>
      <c r="F82" s="208"/>
      <c r="G82" s="208"/>
      <c r="H82" s="67">
        <v>1000</v>
      </c>
      <c r="I82" s="65"/>
      <c r="J82" s="65">
        <f t="shared" si="11"/>
        <v>1000</v>
      </c>
      <c r="K82" s="65">
        <v>0</v>
      </c>
      <c r="L82" s="65">
        <f t="shared" si="12"/>
        <v>1000</v>
      </c>
      <c r="M82" s="27"/>
    </row>
    <row r="83" spans="1:13" ht="35.1" customHeight="1" x14ac:dyDescent="0.25">
      <c r="A83" s="136" t="s">
        <v>211</v>
      </c>
      <c r="B83" s="188" t="s">
        <v>99</v>
      </c>
      <c r="C83" s="188"/>
      <c r="D83" s="188"/>
      <c r="E83" s="188"/>
      <c r="F83" s="188"/>
      <c r="G83" s="188"/>
      <c r="H83" s="24">
        <f>SUM(H84:H85)</f>
        <v>452000</v>
      </c>
      <c r="I83" s="24">
        <f>SUM(I84:I85)</f>
        <v>0</v>
      </c>
      <c r="J83" s="24">
        <f>SUM(J84:J85)</f>
        <v>452000</v>
      </c>
      <c r="K83" s="24">
        <f t="shared" ref="K83:L83" si="13">SUM(K84:K85)</f>
        <v>31000</v>
      </c>
      <c r="L83" s="24">
        <f t="shared" si="13"/>
        <v>483000</v>
      </c>
      <c r="M83" s="25"/>
    </row>
    <row r="84" spans="1:13" ht="18" customHeight="1" x14ac:dyDescent="0.25">
      <c r="A84" s="30">
        <v>32224</v>
      </c>
      <c r="B84" s="31" t="s">
        <v>141</v>
      </c>
      <c r="C84" s="43"/>
      <c r="D84" s="43"/>
      <c r="E84" s="43"/>
      <c r="F84" s="43"/>
      <c r="G84" s="44"/>
      <c r="H84" s="65">
        <v>450000</v>
      </c>
      <c r="I84" s="65"/>
      <c r="J84" s="65">
        <f>H84+I84</f>
        <v>450000</v>
      </c>
      <c r="K84" s="65">
        <v>23000</v>
      </c>
      <c r="L84" s="65">
        <f>J84+K84</f>
        <v>473000</v>
      </c>
      <c r="M84" s="39"/>
    </row>
    <row r="85" spans="1:13" ht="18" customHeight="1" x14ac:dyDescent="0.25">
      <c r="A85" s="26" t="s">
        <v>86</v>
      </c>
      <c r="B85" s="208" t="s">
        <v>87</v>
      </c>
      <c r="C85" s="208"/>
      <c r="D85" s="208"/>
      <c r="E85" s="208"/>
      <c r="F85" s="208"/>
      <c r="G85" s="208"/>
      <c r="H85" s="67">
        <v>2000</v>
      </c>
      <c r="I85" s="65"/>
      <c r="J85" s="65">
        <f>H85+I85</f>
        <v>2000</v>
      </c>
      <c r="K85" s="65">
        <v>8000</v>
      </c>
      <c r="L85" s="65">
        <f>J85+K85</f>
        <v>10000</v>
      </c>
      <c r="M85" s="27"/>
    </row>
    <row r="86" spans="1:13" ht="35.1" customHeight="1" x14ac:dyDescent="0.25">
      <c r="A86" s="136" t="s">
        <v>211</v>
      </c>
      <c r="B86" s="204" t="s">
        <v>135</v>
      </c>
      <c r="C86" s="204"/>
      <c r="D86" s="204"/>
      <c r="E86" s="204"/>
      <c r="F86" s="204"/>
      <c r="G86" s="204"/>
      <c r="H86" s="24">
        <f>SUM(H87:H95)</f>
        <v>52300</v>
      </c>
      <c r="I86" s="24">
        <f>SUM(I87:I96)</f>
        <v>6000</v>
      </c>
      <c r="J86" s="24">
        <f>SUM(J87:J96)</f>
        <v>58300</v>
      </c>
      <c r="K86" s="24">
        <f>SUM(K87:K97)</f>
        <v>40000</v>
      </c>
      <c r="L86" s="24">
        <f>SUM(L87:L97)</f>
        <v>98300</v>
      </c>
      <c r="M86" s="25"/>
    </row>
    <row r="87" spans="1:13" ht="18" customHeight="1" x14ac:dyDescent="0.25">
      <c r="A87" s="30">
        <v>31219</v>
      </c>
      <c r="B87" s="31" t="s">
        <v>150</v>
      </c>
      <c r="C87" s="32"/>
      <c r="D87" s="46"/>
      <c r="E87" s="32"/>
      <c r="F87" s="32"/>
      <c r="G87" s="33"/>
      <c r="H87" s="65">
        <v>1300</v>
      </c>
      <c r="I87" s="65"/>
      <c r="J87" s="65">
        <f>H87+I87</f>
        <v>1300</v>
      </c>
      <c r="K87" s="65"/>
      <c r="L87" s="65">
        <f>J87+K87</f>
        <v>1300</v>
      </c>
      <c r="M87" s="39"/>
    </row>
    <row r="88" spans="1:13" ht="18" customHeight="1" x14ac:dyDescent="0.25">
      <c r="A88" s="30">
        <v>32111</v>
      </c>
      <c r="B88" s="60" t="s">
        <v>9</v>
      </c>
      <c r="C88" s="32"/>
      <c r="D88" s="46"/>
      <c r="E88" s="32"/>
      <c r="F88" s="32"/>
      <c r="G88" s="33"/>
      <c r="H88" s="65">
        <v>680</v>
      </c>
      <c r="I88" s="65"/>
      <c r="J88" s="65">
        <f t="shared" ref="J88:J95" si="14">H88+I88</f>
        <v>680</v>
      </c>
      <c r="K88" s="65">
        <v>1000</v>
      </c>
      <c r="L88" s="65">
        <f t="shared" ref="L88:L96" si="15">J88+K88</f>
        <v>1680</v>
      </c>
      <c r="M88" s="39"/>
    </row>
    <row r="89" spans="1:13" ht="18" customHeight="1" x14ac:dyDescent="0.25">
      <c r="A89" s="30">
        <v>32113</v>
      </c>
      <c r="B89" s="60" t="s">
        <v>11</v>
      </c>
      <c r="C89" s="32"/>
      <c r="D89" s="46"/>
      <c r="E89" s="32"/>
      <c r="F89" s="32"/>
      <c r="G89" s="33"/>
      <c r="H89" s="65">
        <v>1000</v>
      </c>
      <c r="I89" s="65"/>
      <c r="J89" s="65">
        <f t="shared" si="14"/>
        <v>1000</v>
      </c>
      <c r="K89" s="65"/>
      <c r="L89" s="65">
        <f t="shared" si="15"/>
        <v>1000</v>
      </c>
      <c r="M89" s="39"/>
    </row>
    <row r="90" spans="1:13" ht="18" customHeight="1" x14ac:dyDescent="0.25">
      <c r="A90" s="30">
        <v>32115</v>
      </c>
      <c r="B90" s="60" t="s">
        <v>13</v>
      </c>
      <c r="C90" s="32"/>
      <c r="D90" s="46"/>
      <c r="E90" s="32"/>
      <c r="F90" s="32"/>
      <c r="G90" s="33"/>
      <c r="H90" s="65">
        <v>500</v>
      </c>
      <c r="I90" s="65"/>
      <c r="J90" s="65">
        <f t="shared" si="14"/>
        <v>500</v>
      </c>
      <c r="K90" s="65"/>
      <c r="L90" s="65">
        <f t="shared" si="15"/>
        <v>500</v>
      </c>
      <c r="M90" s="39"/>
    </row>
    <row r="91" spans="1:13" ht="18" customHeight="1" x14ac:dyDescent="0.25">
      <c r="A91" s="30">
        <v>32219</v>
      </c>
      <c r="B91" s="60" t="s">
        <v>152</v>
      </c>
      <c r="C91" s="32"/>
      <c r="D91" s="46"/>
      <c r="E91" s="32"/>
      <c r="F91" s="32"/>
      <c r="G91" s="33"/>
      <c r="H91" s="65">
        <v>2400</v>
      </c>
      <c r="I91" s="65"/>
      <c r="J91" s="65">
        <f t="shared" si="14"/>
        <v>2400</v>
      </c>
      <c r="K91" s="65"/>
      <c r="L91" s="65">
        <f t="shared" si="15"/>
        <v>2400</v>
      </c>
      <c r="M91" s="42"/>
    </row>
    <row r="92" spans="1:13" ht="18" customHeight="1" x14ac:dyDescent="0.25">
      <c r="A92" s="55" t="s">
        <v>96</v>
      </c>
      <c r="B92" s="208" t="s">
        <v>97</v>
      </c>
      <c r="C92" s="208"/>
      <c r="D92" s="208"/>
      <c r="E92" s="208"/>
      <c r="F92" s="208"/>
      <c r="G92" s="208"/>
      <c r="H92" s="67">
        <v>7000</v>
      </c>
      <c r="I92" s="65"/>
      <c r="J92" s="65">
        <f t="shared" si="14"/>
        <v>7000</v>
      </c>
      <c r="K92" s="65"/>
      <c r="L92" s="65">
        <f t="shared" si="15"/>
        <v>7000</v>
      </c>
      <c r="M92" s="42"/>
    </row>
    <row r="93" spans="1:13" ht="18" customHeight="1" x14ac:dyDescent="0.25">
      <c r="A93" s="30">
        <v>32319</v>
      </c>
      <c r="B93" s="60" t="s">
        <v>6</v>
      </c>
      <c r="C93" s="32"/>
      <c r="D93" s="46"/>
      <c r="E93" s="32"/>
      <c r="F93" s="32"/>
      <c r="G93" s="33"/>
      <c r="H93" s="65">
        <v>13000</v>
      </c>
      <c r="I93" s="65"/>
      <c r="J93" s="65">
        <f t="shared" si="14"/>
        <v>13000</v>
      </c>
      <c r="K93" s="65"/>
      <c r="L93" s="65">
        <f t="shared" si="15"/>
        <v>13000</v>
      </c>
      <c r="M93" s="42"/>
    </row>
    <row r="94" spans="1:13" ht="18" customHeight="1" x14ac:dyDescent="0.25">
      <c r="A94" s="30">
        <v>32372</v>
      </c>
      <c r="B94" s="31" t="s">
        <v>73</v>
      </c>
      <c r="C94" s="32"/>
      <c r="D94" s="46"/>
      <c r="E94" s="32"/>
      <c r="F94" s="32"/>
      <c r="G94" s="33"/>
      <c r="H94" s="65">
        <v>6420</v>
      </c>
      <c r="I94" s="65"/>
      <c r="J94" s="65">
        <f t="shared" si="14"/>
        <v>6420</v>
      </c>
      <c r="K94" s="65"/>
      <c r="L94" s="65">
        <f t="shared" si="15"/>
        <v>6420</v>
      </c>
      <c r="M94" s="42"/>
    </row>
    <row r="95" spans="1:13" ht="18" customHeight="1" x14ac:dyDescent="0.25">
      <c r="A95" s="30">
        <v>32412</v>
      </c>
      <c r="B95" s="31" t="s">
        <v>136</v>
      </c>
      <c r="C95" s="32"/>
      <c r="D95" s="32"/>
      <c r="E95" s="32"/>
      <c r="F95" s="32"/>
      <c r="G95" s="33"/>
      <c r="H95" s="65">
        <v>20000</v>
      </c>
      <c r="I95" s="65"/>
      <c r="J95" s="65">
        <f t="shared" si="14"/>
        <v>20000</v>
      </c>
      <c r="K95" s="65"/>
      <c r="L95" s="65">
        <f t="shared" si="15"/>
        <v>20000</v>
      </c>
      <c r="M95" s="39"/>
    </row>
    <row r="96" spans="1:13" ht="18" customHeight="1" x14ac:dyDescent="0.25">
      <c r="A96" s="129">
        <v>42411</v>
      </c>
      <c r="B96" s="185" t="s">
        <v>194</v>
      </c>
      <c r="C96" s="186"/>
      <c r="D96" s="186"/>
      <c r="E96" s="186"/>
      <c r="F96" s="186"/>
      <c r="G96" s="187"/>
      <c r="H96" s="65"/>
      <c r="I96" s="65">
        <v>6000</v>
      </c>
      <c r="J96" s="65">
        <v>6000</v>
      </c>
      <c r="K96" s="65"/>
      <c r="L96" s="65">
        <f t="shared" si="15"/>
        <v>6000</v>
      </c>
      <c r="M96" s="39" t="s">
        <v>218</v>
      </c>
    </row>
    <row r="97" spans="1:13" ht="18" customHeight="1" x14ac:dyDescent="0.25">
      <c r="A97" s="151">
        <v>42211</v>
      </c>
      <c r="B97" s="152" t="s">
        <v>93</v>
      </c>
      <c r="C97" s="153"/>
      <c r="D97" s="153"/>
      <c r="E97" s="153"/>
      <c r="F97" s="153"/>
      <c r="G97" s="154"/>
      <c r="H97" s="65"/>
      <c r="I97" s="65"/>
      <c r="J97" s="65"/>
      <c r="K97" s="65">
        <v>39000</v>
      </c>
      <c r="L97" s="65">
        <v>39000</v>
      </c>
      <c r="M97" s="39" t="s">
        <v>218</v>
      </c>
    </row>
    <row r="98" spans="1:13" ht="18" customHeight="1" x14ac:dyDescent="0.25">
      <c r="A98" s="137" t="s">
        <v>211</v>
      </c>
      <c r="B98" s="238" t="s">
        <v>137</v>
      </c>
      <c r="C98" s="239"/>
      <c r="D98" s="239"/>
      <c r="E98" s="239"/>
      <c r="F98" s="239"/>
      <c r="G98" s="240"/>
      <c r="H98" s="62">
        <f>SUM(H99:H103)</f>
        <v>32000</v>
      </c>
      <c r="I98" s="62">
        <f>SUM(I99:I103)</f>
        <v>0</v>
      </c>
      <c r="J98" s="62">
        <f>SUM(J99:J103)</f>
        <v>32000</v>
      </c>
      <c r="K98" s="62">
        <f t="shared" ref="K98:L98" si="16">SUM(K99:K103)</f>
        <v>35000</v>
      </c>
      <c r="L98" s="62">
        <f t="shared" si="16"/>
        <v>67000</v>
      </c>
      <c r="M98" s="48"/>
    </row>
    <row r="99" spans="1:13" ht="23.25" customHeight="1" x14ac:dyDescent="0.25">
      <c r="A99" s="30">
        <v>32111</v>
      </c>
      <c r="B99" s="214" t="s">
        <v>158</v>
      </c>
      <c r="C99" s="215"/>
      <c r="D99" s="215"/>
      <c r="E99" s="215"/>
      <c r="F99" s="215"/>
      <c r="G99" s="216"/>
      <c r="H99" s="65">
        <v>14000</v>
      </c>
      <c r="I99" s="65"/>
      <c r="J99" s="65">
        <f>H99+I99</f>
        <v>14000</v>
      </c>
      <c r="K99" s="65">
        <v>-9000</v>
      </c>
      <c r="L99" s="65">
        <f>J99+K99</f>
        <v>5000</v>
      </c>
      <c r="M99" s="42"/>
    </row>
    <row r="100" spans="1:13" ht="18" customHeight="1" x14ac:dyDescent="0.25">
      <c r="A100" s="68">
        <v>32115</v>
      </c>
      <c r="B100" s="60" t="s">
        <v>13</v>
      </c>
      <c r="C100" s="69"/>
      <c r="D100" s="69"/>
      <c r="E100" s="69"/>
      <c r="F100" s="69"/>
      <c r="G100" s="70"/>
      <c r="H100" s="65">
        <v>1000</v>
      </c>
      <c r="I100" s="65"/>
      <c r="J100" s="65">
        <f t="shared" ref="J100:J103" si="17">H100+I100</f>
        <v>1000</v>
      </c>
      <c r="K100" s="65"/>
      <c r="L100" s="65">
        <f t="shared" ref="L100:L103" si="18">J100+K100</f>
        <v>1000</v>
      </c>
      <c r="M100" s="42"/>
    </row>
    <row r="101" spans="1:13" ht="18" customHeight="1" x14ac:dyDescent="0.25">
      <c r="A101" s="68">
        <v>32219</v>
      </c>
      <c r="B101" s="60" t="s">
        <v>152</v>
      </c>
      <c r="C101" s="69"/>
      <c r="D101" s="69"/>
      <c r="E101" s="69"/>
      <c r="F101" s="69"/>
      <c r="G101" s="70"/>
      <c r="H101" s="65">
        <v>5000</v>
      </c>
      <c r="I101" s="65"/>
      <c r="J101" s="65">
        <f t="shared" si="17"/>
        <v>5000</v>
      </c>
      <c r="K101" s="65">
        <v>41000</v>
      </c>
      <c r="L101" s="65">
        <f t="shared" si="18"/>
        <v>46000</v>
      </c>
      <c r="M101" s="42"/>
    </row>
    <row r="102" spans="1:13" ht="18" customHeight="1" x14ac:dyDescent="0.25">
      <c r="A102" s="56">
        <v>32251</v>
      </c>
      <c r="B102" s="191" t="s">
        <v>43</v>
      </c>
      <c r="C102" s="192"/>
      <c r="D102" s="192"/>
      <c r="E102" s="192"/>
      <c r="F102" s="192"/>
      <c r="G102" s="193"/>
      <c r="H102" s="67">
        <v>7000</v>
      </c>
      <c r="I102" s="65"/>
      <c r="J102" s="65">
        <f t="shared" si="17"/>
        <v>7000</v>
      </c>
      <c r="K102" s="65"/>
      <c r="L102" s="65">
        <f t="shared" si="18"/>
        <v>7000</v>
      </c>
      <c r="M102" s="27"/>
    </row>
    <row r="103" spans="1:13" ht="18" customHeight="1" x14ac:dyDescent="0.25">
      <c r="A103" s="71">
        <v>32319</v>
      </c>
      <c r="B103" s="197" t="s">
        <v>174</v>
      </c>
      <c r="C103" s="192"/>
      <c r="D103" s="192"/>
      <c r="E103" s="192"/>
      <c r="F103" s="192"/>
      <c r="G103" s="193"/>
      <c r="H103" s="67">
        <v>5000</v>
      </c>
      <c r="I103" s="65"/>
      <c r="J103" s="65">
        <f t="shared" si="17"/>
        <v>5000</v>
      </c>
      <c r="K103" s="65">
        <v>3000</v>
      </c>
      <c r="L103" s="65">
        <f t="shared" si="18"/>
        <v>8000</v>
      </c>
      <c r="M103" s="27"/>
    </row>
    <row r="104" spans="1:13" ht="18" customHeight="1" x14ac:dyDescent="0.25">
      <c r="A104" s="49" t="s">
        <v>211</v>
      </c>
      <c r="B104" s="211" t="s">
        <v>138</v>
      </c>
      <c r="C104" s="212"/>
      <c r="D104" s="212"/>
      <c r="E104" s="212"/>
      <c r="F104" s="212"/>
      <c r="G104" s="213"/>
      <c r="H104" s="62">
        <f>H105+H106</f>
        <v>5000</v>
      </c>
      <c r="I104" s="62">
        <f t="shared" ref="I104:L104" si="19">I105+I106</f>
        <v>0</v>
      </c>
      <c r="J104" s="62">
        <f t="shared" si="19"/>
        <v>5000</v>
      </c>
      <c r="K104" s="62">
        <f t="shared" si="19"/>
        <v>1000</v>
      </c>
      <c r="L104" s="62">
        <f t="shared" si="19"/>
        <v>6000</v>
      </c>
      <c r="M104" s="45"/>
    </row>
    <row r="105" spans="1:13" ht="18" customHeight="1" x14ac:dyDescent="0.25">
      <c r="A105" s="50">
        <v>32329</v>
      </c>
      <c r="B105" s="32" t="s">
        <v>55</v>
      </c>
      <c r="C105" s="32"/>
      <c r="D105" s="32"/>
      <c r="E105" s="32"/>
      <c r="F105" s="32"/>
      <c r="G105" s="33"/>
      <c r="H105" s="65">
        <v>2500</v>
      </c>
      <c r="I105" s="65"/>
      <c r="J105" s="65">
        <f>H105+I105</f>
        <v>2500</v>
      </c>
      <c r="K105" s="165">
        <v>500</v>
      </c>
      <c r="L105" s="165">
        <f>J105+K105</f>
        <v>3000</v>
      </c>
      <c r="M105" s="51"/>
    </row>
    <row r="106" spans="1:13" ht="18" customHeight="1" x14ac:dyDescent="0.25">
      <c r="A106" s="50">
        <v>32244</v>
      </c>
      <c r="B106" s="32" t="s">
        <v>41</v>
      </c>
      <c r="C106" s="58"/>
      <c r="D106" s="58"/>
      <c r="E106" s="58"/>
      <c r="F106" s="58"/>
      <c r="G106" s="59"/>
      <c r="H106" s="65">
        <v>2500</v>
      </c>
      <c r="I106" s="65"/>
      <c r="J106" s="65">
        <f>H106+I106</f>
        <v>2500</v>
      </c>
      <c r="K106" s="165">
        <v>500</v>
      </c>
      <c r="L106" s="165">
        <f>J106+K106</f>
        <v>3000</v>
      </c>
      <c r="M106" s="51"/>
    </row>
    <row r="107" spans="1:13" ht="26.25" customHeight="1" x14ac:dyDescent="0.25">
      <c r="A107" s="132" t="s">
        <v>2</v>
      </c>
      <c r="B107" s="198" t="s">
        <v>203</v>
      </c>
      <c r="C107" s="209"/>
      <c r="D107" s="209"/>
      <c r="E107" s="209"/>
      <c r="F107" s="209"/>
      <c r="G107" s="210"/>
      <c r="H107" s="61">
        <f>H109</f>
        <v>45000</v>
      </c>
      <c r="I107" s="61">
        <f t="shared" ref="I107:K107" si="20">I109</f>
        <v>0</v>
      </c>
      <c r="J107" s="61">
        <f t="shared" si="20"/>
        <v>45000</v>
      </c>
      <c r="K107" s="61">
        <f t="shared" si="20"/>
        <v>-20000</v>
      </c>
      <c r="L107" s="61">
        <v>25000</v>
      </c>
      <c r="M107" s="28"/>
    </row>
    <row r="108" spans="1:13" ht="27" customHeight="1" x14ac:dyDescent="0.25">
      <c r="A108" s="47" t="s">
        <v>211</v>
      </c>
      <c r="B108" s="211" t="s">
        <v>151</v>
      </c>
      <c r="C108" s="212"/>
      <c r="D108" s="212"/>
      <c r="E108" s="212"/>
      <c r="F108" s="212"/>
      <c r="G108" s="213"/>
      <c r="H108" s="24">
        <f>H109</f>
        <v>45000</v>
      </c>
      <c r="I108" s="24">
        <f t="shared" ref="I108:L108" si="21">I109</f>
        <v>0</v>
      </c>
      <c r="J108" s="24">
        <f t="shared" si="21"/>
        <v>45000</v>
      </c>
      <c r="K108" s="24">
        <f t="shared" si="21"/>
        <v>-20000</v>
      </c>
      <c r="L108" s="24">
        <f t="shared" si="21"/>
        <v>25000</v>
      </c>
      <c r="M108" s="45"/>
    </row>
    <row r="109" spans="1:13" ht="23.25" customHeight="1" x14ac:dyDescent="0.25">
      <c r="A109" s="57">
        <v>32224</v>
      </c>
      <c r="B109" s="214" t="s">
        <v>97</v>
      </c>
      <c r="C109" s="215"/>
      <c r="D109" s="215"/>
      <c r="E109" s="215"/>
      <c r="F109" s="215"/>
      <c r="G109" s="216"/>
      <c r="H109" s="65">
        <v>45000</v>
      </c>
      <c r="I109" s="65"/>
      <c r="J109" s="65">
        <f>H109+I109</f>
        <v>45000</v>
      </c>
      <c r="K109" s="65">
        <v>-20000</v>
      </c>
      <c r="L109" s="65">
        <f>J109+K109</f>
        <v>25000</v>
      </c>
      <c r="M109" s="39"/>
    </row>
    <row r="110" spans="1:13" ht="29.25" customHeight="1" x14ac:dyDescent="0.25">
      <c r="A110" s="178" t="s">
        <v>211</v>
      </c>
      <c r="B110" s="188" t="s">
        <v>100</v>
      </c>
      <c r="C110" s="188"/>
      <c r="D110" s="188"/>
      <c r="E110" s="188"/>
      <c r="F110" s="188"/>
      <c r="G110" s="188"/>
      <c r="H110" s="179"/>
      <c r="I110" s="179"/>
      <c r="J110" s="179"/>
      <c r="K110" s="62">
        <f>K111</f>
        <v>20000</v>
      </c>
      <c r="L110" s="62">
        <f>L111</f>
        <v>20000</v>
      </c>
      <c r="M110" s="45"/>
    </row>
    <row r="111" spans="1:13" ht="31.5" customHeight="1" x14ac:dyDescent="0.25">
      <c r="A111" s="175">
        <v>32224</v>
      </c>
      <c r="B111" s="124" t="s">
        <v>97</v>
      </c>
      <c r="C111" s="176"/>
      <c r="D111" s="176"/>
      <c r="E111" s="176"/>
      <c r="F111" s="176"/>
      <c r="G111" s="177"/>
      <c r="H111" s="65"/>
      <c r="I111" s="65"/>
      <c r="J111" s="65"/>
      <c r="K111" s="65">
        <v>20000</v>
      </c>
      <c r="L111" s="65">
        <v>20000</v>
      </c>
      <c r="M111" s="39"/>
    </row>
    <row r="112" spans="1:13" ht="27.75" customHeight="1" x14ac:dyDescent="0.25">
      <c r="A112" s="134" t="s">
        <v>2</v>
      </c>
      <c r="B112" s="189" t="s">
        <v>204</v>
      </c>
      <c r="C112" s="190"/>
      <c r="D112" s="190"/>
      <c r="E112" s="190"/>
      <c r="F112" s="190"/>
      <c r="G112" s="190"/>
      <c r="H112" s="22">
        <f>H113</f>
        <v>141920</v>
      </c>
      <c r="I112" s="22">
        <f t="shared" ref="I112:L112" si="22">I113</f>
        <v>0</v>
      </c>
      <c r="J112" s="22">
        <f t="shared" si="22"/>
        <v>141920</v>
      </c>
      <c r="K112" s="22">
        <f t="shared" si="22"/>
        <v>0</v>
      </c>
      <c r="L112" s="22">
        <f t="shared" si="22"/>
        <v>141920</v>
      </c>
      <c r="M112" s="23"/>
    </row>
    <row r="113" spans="1:13" ht="35.1" customHeight="1" x14ac:dyDescent="0.25">
      <c r="A113" s="136" t="s">
        <v>211</v>
      </c>
      <c r="B113" s="188" t="s">
        <v>100</v>
      </c>
      <c r="C113" s="188"/>
      <c r="D113" s="188"/>
      <c r="E113" s="188"/>
      <c r="F113" s="188"/>
      <c r="G113" s="188"/>
      <c r="H113" s="24">
        <f>SUM(H114:H121)</f>
        <v>141920</v>
      </c>
      <c r="I113" s="24">
        <f t="shared" ref="I113:L113" si="23">SUM(I114:I121)</f>
        <v>0</v>
      </c>
      <c r="J113" s="24">
        <f t="shared" si="23"/>
        <v>141920</v>
      </c>
      <c r="K113" s="24">
        <f t="shared" si="23"/>
        <v>0</v>
      </c>
      <c r="L113" s="24">
        <f t="shared" si="23"/>
        <v>141920</v>
      </c>
      <c r="M113" s="25"/>
    </row>
    <row r="114" spans="1:13" ht="18" customHeight="1" x14ac:dyDescent="0.25">
      <c r="A114" s="26" t="s">
        <v>101</v>
      </c>
      <c r="B114" s="208" t="s">
        <v>102</v>
      </c>
      <c r="C114" s="208"/>
      <c r="D114" s="208"/>
      <c r="E114" s="208"/>
      <c r="F114" s="208"/>
      <c r="G114" s="208"/>
      <c r="H114" s="67">
        <v>105600</v>
      </c>
      <c r="I114" s="64"/>
      <c r="J114" s="65">
        <f>H114+I114</f>
        <v>105600</v>
      </c>
      <c r="K114" s="65"/>
      <c r="L114" s="65">
        <f>J114+K114</f>
        <v>105600</v>
      </c>
      <c r="M114" s="27"/>
    </row>
    <row r="115" spans="1:13" ht="18" customHeight="1" x14ac:dyDescent="0.25">
      <c r="A115" s="26" t="s">
        <v>103</v>
      </c>
      <c r="B115" s="208" t="s">
        <v>104</v>
      </c>
      <c r="C115" s="208"/>
      <c r="D115" s="208"/>
      <c r="E115" s="208"/>
      <c r="F115" s="208"/>
      <c r="G115" s="208"/>
      <c r="H115" s="67">
        <v>6250</v>
      </c>
      <c r="I115" s="64"/>
      <c r="J115" s="65">
        <f t="shared" ref="J115:J121" si="24">H115+I115</f>
        <v>6250</v>
      </c>
      <c r="K115" s="65"/>
      <c r="L115" s="65">
        <f t="shared" ref="L115:L121" si="25">J115+K115</f>
        <v>6250</v>
      </c>
      <c r="M115" s="27"/>
    </row>
    <row r="116" spans="1:13" ht="18" customHeight="1" x14ac:dyDescent="0.25">
      <c r="A116" s="26">
        <v>31219</v>
      </c>
      <c r="B116" s="191" t="s">
        <v>142</v>
      </c>
      <c r="C116" s="192"/>
      <c r="D116" s="192"/>
      <c r="E116" s="192"/>
      <c r="F116" s="192"/>
      <c r="G116" s="193"/>
      <c r="H116" s="67">
        <v>6250</v>
      </c>
      <c r="I116" s="64"/>
      <c r="J116" s="65">
        <f t="shared" si="24"/>
        <v>6250</v>
      </c>
      <c r="K116" s="65"/>
      <c r="L116" s="65">
        <f t="shared" si="25"/>
        <v>6250</v>
      </c>
      <c r="M116" s="27"/>
    </row>
    <row r="117" spans="1:13" ht="18" customHeight="1" x14ac:dyDescent="0.25">
      <c r="A117" s="26" t="s">
        <v>105</v>
      </c>
      <c r="B117" s="208" t="s">
        <v>106</v>
      </c>
      <c r="C117" s="208"/>
      <c r="D117" s="208"/>
      <c r="E117" s="208"/>
      <c r="F117" s="208"/>
      <c r="G117" s="208"/>
      <c r="H117" s="67">
        <v>15840</v>
      </c>
      <c r="I117" s="64"/>
      <c r="J117" s="65">
        <f t="shared" si="24"/>
        <v>15840</v>
      </c>
      <c r="K117" s="65"/>
      <c r="L117" s="65">
        <f t="shared" si="25"/>
        <v>15840</v>
      </c>
      <c r="M117" s="27"/>
    </row>
    <row r="118" spans="1:13" ht="24" customHeight="1" x14ac:dyDescent="0.25">
      <c r="A118" s="26" t="s">
        <v>107</v>
      </c>
      <c r="B118" s="221" t="s">
        <v>108</v>
      </c>
      <c r="C118" s="221"/>
      <c r="D118" s="221"/>
      <c r="E118" s="221"/>
      <c r="F118" s="221"/>
      <c r="G118" s="221"/>
      <c r="H118" s="67">
        <v>530</v>
      </c>
      <c r="I118" s="64"/>
      <c r="J118" s="65">
        <f t="shared" si="24"/>
        <v>530</v>
      </c>
      <c r="K118" s="65"/>
      <c r="L118" s="65">
        <f t="shared" si="25"/>
        <v>530</v>
      </c>
      <c r="M118" s="27"/>
    </row>
    <row r="119" spans="1:13" ht="28.5" customHeight="1" x14ac:dyDescent="0.25">
      <c r="A119" s="26" t="s">
        <v>109</v>
      </c>
      <c r="B119" s="208" t="s">
        <v>110</v>
      </c>
      <c r="C119" s="208"/>
      <c r="D119" s="208"/>
      <c r="E119" s="208"/>
      <c r="F119" s="208"/>
      <c r="G119" s="208"/>
      <c r="H119" s="67">
        <v>1800</v>
      </c>
      <c r="I119" s="64"/>
      <c r="J119" s="65">
        <f t="shared" si="24"/>
        <v>1800</v>
      </c>
      <c r="K119" s="65"/>
      <c r="L119" s="65">
        <f t="shared" si="25"/>
        <v>1800</v>
      </c>
      <c r="M119" s="27"/>
    </row>
    <row r="120" spans="1:13" ht="18" customHeight="1" x14ac:dyDescent="0.25">
      <c r="A120" s="26" t="s">
        <v>8</v>
      </c>
      <c r="B120" s="208" t="s">
        <v>9</v>
      </c>
      <c r="C120" s="208"/>
      <c r="D120" s="208"/>
      <c r="E120" s="208"/>
      <c r="F120" s="208"/>
      <c r="G120" s="208"/>
      <c r="H120" s="67">
        <v>850</v>
      </c>
      <c r="I120" s="64"/>
      <c r="J120" s="65">
        <f t="shared" si="24"/>
        <v>850</v>
      </c>
      <c r="K120" s="65"/>
      <c r="L120" s="65">
        <f t="shared" si="25"/>
        <v>850</v>
      </c>
      <c r="M120" s="27"/>
    </row>
    <row r="121" spans="1:13" ht="18" customHeight="1" x14ac:dyDescent="0.25">
      <c r="A121" s="26" t="s">
        <v>111</v>
      </c>
      <c r="B121" s="208" t="s">
        <v>112</v>
      </c>
      <c r="C121" s="208"/>
      <c r="D121" s="208"/>
      <c r="E121" s="208"/>
      <c r="F121" s="208"/>
      <c r="G121" s="208"/>
      <c r="H121" s="67">
        <v>4800</v>
      </c>
      <c r="I121" s="64"/>
      <c r="J121" s="65">
        <f t="shared" si="24"/>
        <v>4800</v>
      </c>
      <c r="K121" s="65"/>
      <c r="L121" s="65">
        <f t="shared" si="25"/>
        <v>4800</v>
      </c>
      <c r="M121" s="27"/>
    </row>
    <row r="122" spans="1:13" ht="36" customHeight="1" x14ac:dyDescent="0.25">
      <c r="A122" s="134" t="s">
        <v>2</v>
      </c>
      <c r="B122" s="189" t="s">
        <v>205</v>
      </c>
      <c r="C122" s="190"/>
      <c r="D122" s="190"/>
      <c r="E122" s="190"/>
      <c r="F122" s="190"/>
      <c r="G122" s="190"/>
      <c r="H122" s="22">
        <f>H123</f>
        <v>70230</v>
      </c>
      <c r="I122" s="22">
        <f t="shared" ref="I122:L122" si="26">I123</f>
        <v>0</v>
      </c>
      <c r="J122" s="22">
        <f t="shared" si="26"/>
        <v>70230</v>
      </c>
      <c r="K122" s="22">
        <f t="shared" si="26"/>
        <v>0</v>
      </c>
      <c r="L122" s="22">
        <f t="shared" si="26"/>
        <v>70230</v>
      </c>
      <c r="M122" s="23"/>
    </row>
    <row r="123" spans="1:13" ht="39.75" customHeight="1" x14ac:dyDescent="0.25">
      <c r="A123" s="136" t="s">
        <v>211</v>
      </c>
      <c r="B123" s="188" t="s">
        <v>100</v>
      </c>
      <c r="C123" s="188"/>
      <c r="D123" s="188"/>
      <c r="E123" s="188"/>
      <c r="F123" s="188"/>
      <c r="G123" s="188"/>
      <c r="H123" s="24">
        <f>SUM(H124:H131)</f>
        <v>70230</v>
      </c>
      <c r="I123" s="24">
        <f t="shared" ref="I123:L123" si="27">SUM(I124:I131)</f>
        <v>0</v>
      </c>
      <c r="J123" s="24">
        <f t="shared" si="27"/>
        <v>70230</v>
      </c>
      <c r="K123" s="24">
        <f t="shared" si="27"/>
        <v>0</v>
      </c>
      <c r="L123" s="24">
        <f t="shared" si="27"/>
        <v>70230</v>
      </c>
      <c r="M123" s="25"/>
    </row>
    <row r="124" spans="1:13" ht="18" customHeight="1" x14ac:dyDescent="0.25">
      <c r="A124" s="26" t="s">
        <v>101</v>
      </c>
      <c r="B124" s="208" t="s">
        <v>102</v>
      </c>
      <c r="C124" s="208"/>
      <c r="D124" s="208"/>
      <c r="E124" s="208"/>
      <c r="F124" s="208"/>
      <c r="G124" s="208"/>
      <c r="H124" s="67">
        <v>45460</v>
      </c>
      <c r="I124" s="65"/>
      <c r="J124" s="65">
        <f>H124+I124</f>
        <v>45460</v>
      </c>
      <c r="K124" s="65"/>
      <c r="L124" s="65">
        <f>J124+K124</f>
        <v>45460</v>
      </c>
      <c r="M124" s="27"/>
    </row>
    <row r="125" spans="1:13" ht="18" customHeight="1" x14ac:dyDescent="0.25">
      <c r="A125" s="26">
        <v>31216</v>
      </c>
      <c r="B125" s="191" t="s">
        <v>104</v>
      </c>
      <c r="C125" s="192"/>
      <c r="D125" s="192"/>
      <c r="E125" s="192"/>
      <c r="F125" s="192"/>
      <c r="G125" s="193"/>
      <c r="H125" s="67">
        <v>6250</v>
      </c>
      <c r="I125" s="65"/>
      <c r="J125" s="65">
        <f t="shared" ref="J125:J131" si="28">H125+I125</f>
        <v>6250</v>
      </c>
      <c r="K125" s="65"/>
      <c r="L125" s="65">
        <f t="shared" ref="L125:L131" si="29">J125+K125</f>
        <v>6250</v>
      </c>
      <c r="M125" s="27"/>
    </row>
    <row r="126" spans="1:13" ht="18" customHeight="1" x14ac:dyDescent="0.25">
      <c r="A126" s="26">
        <v>31219</v>
      </c>
      <c r="B126" s="208" t="s">
        <v>142</v>
      </c>
      <c r="C126" s="208"/>
      <c r="D126" s="208"/>
      <c r="E126" s="208"/>
      <c r="F126" s="208"/>
      <c r="G126" s="208"/>
      <c r="H126" s="67">
        <v>6250</v>
      </c>
      <c r="I126" s="65"/>
      <c r="J126" s="65">
        <f t="shared" si="28"/>
        <v>6250</v>
      </c>
      <c r="K126" s="65"/>
      <c r="L126" s="65">
        <f t="shared" si="29"/>
        <v>6250</v>
      </c>
      <c r="M126" s="27"/>
    </row>
    <row r="127" spans="1:13" ht="18" customHeight="1" x14ac:dyDescent="0.25">
      <c r="A127" s="26" t="s">
        <v>105</v>
      </c>
      <c r="B127" s="208" t="s">
        <v>106</v>
      </c>
      <c r="C127" s="208"/>
      <c r="D127" s="208"/>
      <c r="E127" s="208"/>
      <c r="F127" s="208"/>
      <c r="G127" s="208"/>
      <c r="H127" s="67">
        <v>6820</v>
      </c>
      <c r="I127" s="65"/>
      <c r="J127" s="65">
        <f t="shared" si="28"/>
        <v>6820</v>
      </c>
      <c r="K127" s="65"/>
      <c r="L127" s="65">
        <f t="shared" si="29"/>
        <v>6820</v>
      </c>
      <c r="M127" s="27"/>
    </row>
    <row r="128" spans="1:13" ht="25.5" customHeight="1" x14ac:dyDescent="0.25">
      <c r="A128" s="26" t="s">
        <v>107</v>
      </c>
      <c r="B128" s="208" t="s">
        <v>108</v>
      </c>
      <c r="C128" s="208"/>
      <c r="D128" s="208"/>
      <c r="E128" s="208"/>
      <c r="F128" s="208"/>
      <c r="G128" s="208"/>
      <c r="H128" s="67">
        <v>230</v>
      </c>
      <c r="I128" s="65"/>
      <c r="J128" s="65">
        <f t="shared" si="28"/>
        <v>230</v>
      </c>
      <c r="K128" s="65"/>
      <c r="L128" s="65">
        <f t="shared" si="29"/>
        <v>230</v>
      </c>
      <c r="M128" s="27"/>
    </row>
    <row r="129" spans="1:13" ht="28.5" customHeight="1" x14ac:dyDescent="0.25">
      <c r="A129" s="26" t="s">
        <v>109</v>
      </c>
      <c r="B129" s="208" t="s">
        <v>110</v>
      </c>
      <c r="C129" s="208"/>
      <c r="D129" s="208"/>
      <c r="E129" s="208"/>
      <c r="F129" s="208"/>
      <c r="G129" s="208"/>
      <c r="H129" s="67">
        <v>770</v>
      </c>
      <c r="I129" s="65"/>
      <c r="J129" s="65">
        <f t="shared" si="28"/>
        <v>770</v>
      </c>
      <c r="K129" s="65"/>
      <c r="L129" s="65">
        <f t="shared" si="29"/>
        <v>770</v>
      </c>
      <c r="M129" s="27"/>
    </row>
    <row r="130" spans="1:13" ht="28.5" customHeight="1" x14ac:dyDescent="0.25">
      <c r="A130" s="26" t="s">
        <v>8</v>
      </c>
      <c r="B130" s="208" t="s">
        <v>9</v>
      </c>
      <c r="C130" s="208"/>
      <c r="D130" s="208"/>
      <c r="E130" s="208"/>
      <c r="F130" s="208"/>
      <c r="G130" s="208"/>
      <c r="H130" s="67">
        <v>850</v>
      </c>
      <c r="I130" s="65"/>
      <c r="J130" s="65">
        <f t="shared" si="28"/>
        <v>850</v>
      </c>
      <c r="K130" s="65"/>
      <c r="L130" s="65">
        <f t="shared" si="29"/>
        <v>850</v>
      </c>
      <c r="M130" s="27"/>
    </row>
    <row r="131" spans="1:13" ht="28.5" customHeight="1" x14ac:dyDescent="0.25">
      <c r="A131" s="26" t="s">
        <v>111</v>
      </c>
      <c r="B131" s="208" t="s">
        <v>112</v>
      </c>
      <c r="C131" s="208"/>
      <c r="D131" s="208"/>
      <c r="E131" s="208"/>
      <c r="F131" s="208"/>
      <c r="G131" s="208"/>
      <c r="H131" s="67">
        <v>3600</v>
      </c>
      <c r="I131" s="65"/>
      <c r="J131" s="65">
        <f t="shared" si="28"/>
        <v>3600</v>
      </c>
      <c r="K131" s="65"/>
      <c r="L131" s="65">
        <f t="shared" si="29"/>
        <v>3600</v>
      </c>
      <c r="M131" s="27"/>
    </row>
    <row r="132" spans="1:13" ht="37.5" customHeight="1" x14ac:dyDescent="0.25">
      <c r="A132" s="132" t="s">
        <v>2</v>
      </c>
      <c r="B132" s="198" t="s">
        <v>206</v>
      </c>
      <c r="C132" s="199"/>
      <c r="D132" s="199"/>
      <c r="E132" s="199"/>
      <c r="F132" s="199"/>
      <c r="G132" s="200"/>
      <c r="H132" s="61">
        <v>0</v>
      </c>
      <c r="I132" s="61">
        <v>202700</v>
      </c>
      <c r="J132" s="61">
        <v>202700</v>
      </c>
      <c r="K132" s="61">
        <v>21000</v>
      </c>
      <c r="L132" s="61">
        <v>223700</v>
      </c>
      <c r="M132" s="28"/>
    </row>
    <row r="133" spans="1:13" ht="35.1" customHeight="1" x14ac:dyDescent="0.25">
      <c r="A133" s="136" t="s">
        <v>211</v>
      </c>
      <c r="B133" s="188" t="s">
        <v>100</v>
      </c>
      <c r="C133" s="188"/>
      <c r="D133" s="188"/>
      <c r="E133" s="188"/>
      <c r="F133" s="188"/>
      <c r="G133" s="188"/>
      <c r="H133" s="24">
        <f>H134+H135</f>
        <v>0</v>
      </c>
      <c r="I133" s="24">
        <f t="shared" ref="I133:L133" si="30">I134+I135</f>
        <v>202700</v>
      </c>
      <c r="J133" s="24">
        <f t="shared" si="30"/>
        <v>202700</v>
      </c>
      <c r="K133" s="24">
        <f t="shared" si="30"/>
        <v>21000</v>
      </c>
      <c r="L133" s="24">
        <f t="shared" si="30"/>
        <v>223700</v>
      </c>
      <c r="M133" s="25"/>
    </row>
    <row r="134" spans="1:13" ht="23.25" customHeight="1" x14ac:dyDescent="0.25">
      <c r="A134" s="118">
        <v>32224</v>
      </c>
      <c r="B134" s="120" t="s">
        <v>97</v>
      </c>
      <c r="C134" s="121"/>
      <c r="D134" s="121"/>
      <c r="E134" s="121"/>
      <c r="F134" s="121"/>
      <c r="G134" s="122"/>
      <c r="H134" s="65">
        <v>0</v>
      </c>
      <c r="I134" s="65">
        <v>188900</v>
      </c>
      <c r="J134" s="65">
        <v>188900</v>
      </c>
      <c r="K134" s="65"/>
      <c r="L134" s="65">
        <f>J134+K134</f>
        <v>188900</v>
      </c>
      <c r="M134" s="39"/>
    </row>
    <row r="135" spans="1:13" ht="24.75" customHeight="1" x14ac:dyDescent="0.25">
      <c r="A135" s="116">
        <v>32319</v>
      </c>
      <c r="B135" s="197" t="s">
        <v>6</v>
      </c>
      <c r="C135" s="192"/>
      <c r="D135" s="192"/>
      <c r="E135" s="192"/>
      <c r="F135" s="192"/>
      <c r="G135" s="193"/>
      <c r="H135" s="67">
        <v>0</v>
      </c>
      <c r="I135" s="65">
        <v>13800</v>
      </c>
      <c r="J135" s="65">
        <v>13800</v>
      </c>
      <c r="K135" s="65">
        <v>21000</v>
      </c>
      <c r="L135" s="65">
        <f>J135+K135</f>
        <v>34800</v>
      </c>
      <c r="M135" s="27"/>
    </row>
    <row r="136" spans="1:13" ht="18" customHeight="1" x14ac:dyDescent="0.25">
      <c r="A136" s="135" t="s">
        <v>2</v>
      </c>
      <c r="B136" s="189" t="s">
        <v>207</v>
      </c>
      <c r="C136" s="190"/>
      <c r="D136" s="190"/>
      <c r="E136" s="190"/>
      <c r="F136" s="190"/>
      <c r="G136" s="190"/>
      <c r="H136" s="22">
        <f>H137</f>
        <v>0</v>
      </c>
      <c r="I136" s="22">
        <f t="shared" ref="I136:L136" si="31">I137</f>
        <v>700000</v>
      </c>
      <c r="J136" s="22">
        <f t="shared" si="31"/>
        <v>700000</v>
      </c>
      <c r="K136" s="22">
        <f t="shared" si="31"/>
        <v>0</v>
      </c>
      <c r="L136" s="22">
        <f t="shared" si="31"/>
        <v>700000</v>
      </c>
      <c r="M136" s="23"/>
    </row>
    <row r="137" spans="1:13" ht="18" customHeight="1" x14ac:dyDescent="0.25">
      <c r="A137" s="136" t="s">
        <v>211</v>
      </c>
      <c r="B137" s="188" t="s">
        <v>4</v>
      </c>
      <c r="C137" s="188"/>
      <c r="D137" s="188"/>
      <c r="E137" s="188"/>
      <c r="F137" s="188"/>
      <c r="G137" s="188"/>
      <c r="H137" s="24">
        <f>H138+H139</f>
        <v>0</v>
      </c>
      <c r="I137" s="24">
        <f t="shared" ref="I137:L137" si="32">I138+I139</f>
        <v>700000</v>
      </c>
      <c r="J137" s="24">
        <f t="shared" si="32"/>
        <v>700000</v>
      </c>
      <c r="K137" s="24">
        <f t="shared" si="32"/>
        <v>0</v>
      </c>
      <c r="L137" s="24">
        <f t="shared" si="32"/>
        <v>700000</v>
      </c>
      <c r="M137" s="24"/>
    </row>
    <row r="138" spans="1:13" ht="21.75" customHeight="1" x14ac:dyDescent="0.25">
      <c r="A138" s="117">
        <v>42211</v>
      </c>
      <c r="B138" s="197" t="s">
        <v>93</v>
      </c>
      <c r="C138" s="192"/>
      <c r="D138" s="192"/>
      <c r="E138" s="192"/>
      <c r="F138" s="192"/>
      <c r="G138" s="193"/>
      <c r="H138" s="67">
        <v>0</v>
      </c>
      <c r="I138" s="65">
        <v>200000</v>
      </c>
      <c r="J138" s="65">
        <f>H138+I138</f>
        <v>200000</v>
      </c>
      <c r="K138" s="65"/>
      <c r="L138" s="65">
        <f>J138+K138</f>
        <v>200000</v>
      </c>
      <c r="M138" s="29"/>
    </row>
    <row r="139" spans="1:13" ht="18" customHeight="1" x14ac:dyDescent="0.25">
      <c r="A139" s="117">
        <v>42411</v>
      </c>
      <c r="B139" s="197" t="s">
        <v>194</v>
      </c>
      <c r="C139" s="192"/>
      <c r="D139" s="192"/>
      <c r="E139" s="192"/>
      <c r="F139" s="192"/>
      <c r="G139" s="193"/>
      <c r="H139" s="67">
        <v>0</v>
      </c>
      <c r="I139" s="65">
        <v>500000</v>
      </c>
      <c r="J139" s="65">
        <v>500000</v>
      </c>
      <c r="K139" s="65"/>
      <c r="L139" s="65">
        <f>J139+K139</f>
        <v>500000</v>
      </c>
      <c r="M139" s="29"/>
    </row>
    <row r="140" spans="1:13" ht="18" customHeight="1" x14ac:dyDescent="0.25">
      <c r="A140" s="132" t="s">
        <v>2</v>
      </c>
      <c r="B140" s="198" t="s">
        <v>208</v>
      </c>
      <c r="C140" s="201"/>
      <c r="D140" s="201"/>
      <c r="E140" s="201"/>
      <c r="F140" s="201"/>
      <c r="G140" s="202"/>
      <c r="H140" s="61">
        <f>H141</f>
        <v>17200</v>
      </c>
      <c r="I140" s="61">
        <f t="shared" ref="I140:L140" si="33">I141</f>
        <v>22000</v>
      </c>
      <c r="J140" s="61">
        <f t="shared" si="33"/>
        <v>39200</v>
      </c>
      <c r="K140" s="61">
        <f t="shared" si="33"/>
        <v>0</v>
      </c>
      <c r="L140" s="61">
        <f t="shared" si="33"/>
        <v>39200</v>
      </c>
      <c r="M140" s="28"/>
    </row>
    <row r="141" spans="1:13" ht="18" customHeight="1" x14ac:dyDescent="0.25">
      <c r="A141" s="138" t="s">
        <v>211</v>
      </c>
      <c r="B141" s="205" t="s">
        <v>151</v>
      </c>
      <c r="C141" s="206"/>
      <c r="D141" s="206"/>
      <c r="E141" s="206"/>
      <c r="F141" s="206"/>
      <c r="G141" s="207"/>
      <c r="H141" s="62">
        <f>H142+H143+H144</f>
        <v>17200</v>
      </c>
      <c r="I141" s="62">
        <f>I142+I143+I144+I145</f>
        <v>22000</v>
      </c>
      <c r="J141" s="62">
        <f>H141+I141</f>
        <v>39200</v>
      </c>
      <c r="K141" s="62"/>
      <c r="L141" s="62">
        <f t="shared" ref="L141" si="34">J141+K141</f>
        <v>39200</v>
      </c>
      <c r="M141" s="45"/>
    </row>
    <row r="142" spans="1:13" ht="18" customHeight="1" x14ac:dyDescent="0.25">
      <c r="A142" s="124">
        <v>32114</v>
      </c>
      <c r="B142" s="60" t="s">
        <v>153</v>
      </c>
      <c r="C142" s="127"/>
      <c r="D142" s="127"/>
      <c r="E142" s="127"/>
      <c r="F142" s="127"/>
      <c r="G142" s="128"/>
      <c r="H142" s="65">
        <v>8700</v>
      </c>
      <c r="I142" s="65">
        <v>10000</v>
      </c>
      <c r="J142" s="65">
        <f>H142+I142</f>
        <v>18700</v>
      </c>
      <c r="K142" s="65"/>
      <c r="L142" s="65">
        <f>J142+K142</f>
        <v>18700</v>
      </c>
      <c r="M142" s="39"/>
    </row>
    <row r="143" spans="1:13" ht="18" customHeight="1" x14ac:dyDescent="0.25">
      <c r="A143" s="124">
        <v>32116</v>
      </c>
      <c r="B143" s="60" t="s">
        <v>154</v>
      </c>
      <c r="C143" s="127"/>
      <c r="D143" s="127"/>
      <c r="E143" s="127"/>
      <c r="F143" s="127"/>
      <c r="G143" s="128"/>
      <c r="H143" s="65">
        <v>4000</v>
      </c>
      <c r="I143" s="65">
        <v>6000</v>
      </c>
      <c r="J143" s="65">
        <f t="shared" ref="J143:J145" si="35">H143+I143</f>
        <v>10000</v>
      </c>
      <c r="K143" s="65"/>
      <c r="L143" s="65">
        <f t="shared" ref="L143:L145" si="36">J143+K143</f>
        <v>10000</v>
      </c>
      <c r="M143" s="39"/>
    </row>
    <row r="144" spans="1:13" ht="18" customHeight="1" x14ac:dyDescent="0.25">
      <c r="A144" s="131">
        <v>32131</v>
      </c>
      <c r="B144" s="197" t="s">
        <v>15</v>
      </c>
      <c r="C144" s="217"/>
      <c r="D144" s="217"/>
      <c r="E144" s="217"/>
      <c r="F144" s="217"/>
      <c r="G144" s="218"/>
      <c r="H144" s="67">
        <v>4500</v>
      </c>
      <c r="I144" s="65">
        <v>5500</v>
      </c>
      <c r="J144" s="65">
        <f t="shared" si="35"/>
        <v>10000</v>
      </c>
      <c r="K144" s="65"/>
      <c r="L144" s="65">
        <f t="shared" si="36"/>
        <v>10000</v>
      </c>
      <c r="M144" s="27"/>
    </row>
    <row r="145" spans="1:13" ht="29.25" customHeight="1" x14ac:dyDescent="0.25">
      <c r="A145" s="131">
        <v>34311</v>
      </c>
      <c r="B145" s="197" t="s">
        <v>89</v>
      </c>
      <c r="C145" s="217"/>
      <c r="D145" s="217"/>
      <c r="E145" s="217"/>
      <c r="F145" s="217"/>
      <c r="G145" s="218"/>
      <c r="H145" s="67">
        <v>0</v>
      </c>
      <c r="I145" s="65">
        <v>500</v>
      </c>
      <c r="J145" s="65">
        <f t="shared" si="35"/>
        <v>500</v>
      </c>
      <c r="K145" s="65"/>
      <c r="L145" s="65">
        <f t="shared" si="36"/>
        <v>500</v>
      </c>
      <c r="M145" s="27"/>
    </row>
    <row r="146" spans="1:13" ht="27" customHeight="1" x14ac:dyDescent="0.25">
      <c r="A146" s="132" t="s">
        <v>209</v>
      </c>
      <c r="B146" s="198" t="s">
        <v>210</v>
      </c>
      <c r="C146" s="201"/>
      <c r="D146" s="201"/>
      <c r="E146" s="201"/>
      <c r="F146" s="201"/>
      <c r="G146" s="202"/>
      <c r="H146" s="61">
        <f>H147+H152+H154</f>
        <v>4501200</v>
      </c>
      <c r="I146" s="61">
        <f t="shared" ref="I146:L146" si="37">I147+I152+I154</f>
        <v>21450</v>
      </c>
      <c r="J146" s="61">
        <f t="shared" si="37"/>
        <v>4522650</v>
      </c>
      <c r="K146" s="61">
        <f t="shared" si="37"/>
        <v>0</v>
      </c>
      <c r="L146" s="61">
        <f t="shared" si="37"/>
        <v>4522650</v>
      </c>
      <c r="M146" s="28"/>
    </row>
    <row r="147" spans="1:13" ht="18" customHeight="1" x14ac:dyDescent="0.25">
      <c r="A147" s="138" t="s">
        <v>211</v>
      </c>
      <c r="B147" s="203" t="s">
        <v>196</v>
      </c>
      <c r="C147" s="188"/>
      <c r="D147" s="188"/>
      <c r="E147" s="188"/>
      <c r="F147" s="188"/>
      <c r="G147" s="188"/>
      <c r="H147" s="62">
        <f>H151</f>
        <v>1141080</v>
      </c>
      <c r="I147" s="62">
        <f>SUM(I148+I149+I150+I151)</f>
        <v>20550</v>
      </c>
      <c r="J147" s="62">
        <f>SUM(J148:J151)</f>
        <v>1161630</v>
      </c>
      <c r="K147" s="62">
        <f t="shared" ref="K147:L147" si="38">SUM(K148:K151)</f>
        <v>0</v>
      </c>
      <c r="L147" s="62">
        <f t="shared" si="38"/>
        <v>1161630</v>
      </c>
      <c r="M147" s="45"/>
    </row>
    <row r="148" spans="1:13" ht="23.25" customHeight="1" x14ac:dyDescent="0.25">
      <c r="A148" s="124">
        <v>32339</v>
      </c>
      <c r="B148" s="60" t="s">
        <v>176</v>
      </c>
      <c r="C148" s="127"/>
      <c r="D148" s="127"/>
      <c r="E148" s="127"/>
      <c r="F148" s="127"/>
      <c r="G148" s="128"/>
      <c r="H148" s="65">
        <v>0</v>
      </c>
      <c r="I148" s="65">
        <v>1400</v>
      </c>
      <c r="J148" s="65">
        <f>H148+I148</f>
        <v>1400</v>
      </c>
      <c r="K148" s="65"/>
      <c r="L148" s="65">
        <f>J148+K148</f>
        <v>1400</v>
      </c>
      <c r="M148" s="39"/>
    </row>
    <row r="149" spans="1:13" ht="18" customHeight="1" x14ac:dyDescent="0.25">
      <c r="A149" s="124">
        <v>32379</v>
      </c>
      <c r="B149" s="60" t="s">
        <v>177</v>
      </c>
      <c r="C149" s="127"/>
      <c r="D149" s="127"/>
      <c r="E149" s="127"/>
      <c r="F149" s="127"/>
      <c r="G149" s="128"/>
      <c r="H149" s="65">
        <v>0</v>
      </c>
      <c r="I149" s="65">
        <v>19000</v>
      </c>
      <c r="J149" s="65">
        <f t="shared" ref="J149:J151" si="39">H149+I149</f>
        <v>19000</v>
      </c>
      <c r="K149" s="65"/>
      <c r="L149" s="65">
        <f t="shared" ref="L149:L151" si="40">J149+K149</f>
        <v>19000</v>
      </c>
      <c r="M149" s="39"/>
    </row>
    <row r="150" spans="1:13" ht="18" customHeight="1" x14ac:dyDescent="0.25">
      <c r="A150" s="124">
        <v>32211</v>
      </c>
      <c r="B150" s="60" t="s">
        <v>19</v>
      </c>
      <c r="C150" s="125"/>
      <c r="D150" s="125"/>
      <c r="E150" s="125"/>
      <c r="F150" s="125"/>
      <c r="G150" s="126"/>
      <c r="H150" s="65">
        <v>0</v>
      </c>
      <c r="I150" s="65">
        <v>150</v>
      </c>
      <c r="J150" s="65">
        <f t="shared" si="39"/>
        <v>150</v>
      </c>
      <c r="K150" s="65"/>
      <c r="L150" s="65">
        <f t="shared" si="40"/>
        <v>150</v>
      </c>
      <c r="M150" s="39"/>
    </row>
    <row r="151" spans="1:13" ht="41.25" customHeight="1" x14ac:dyDescent="0.25">
      <c r="A151" s="74">
        <v>45111</v>
      </c>
      <c r="B151" s="191" t="s">
        <v>95</v>
      </c>
      <c r="C151" s="192"/>
      <c r="D151" s="192"/>
      <c r="E151" s="192"/>
      <c r="F151" s="192"/>
      <c r="G151" s="193"/>
      <c r="H151" s="67">
        <v>1141080</v>
      </c>
      <c r="I151" s="65"/>
      <c r="J151" s="65">
        <f t="shared" si="39"/>
        <v>1141080</v>
      </c>
      <c r="K151" s="65"/>
      <c r="L151" s="65">
        <f t="shared" si="40"/>
        <v>1141080</v>
      </c>
      <c r="M151" s="27"/>
    </row>
    <row r="152" spans="1:13" ht="35.1" customHeight="1" x14ac:dyDescent="0.25">
      <c r="A152" s="138" t="s">
        <v>211</v>
      </c>
      <c r="B152" s="204" t="s">
        <v>135</v>
      </c>
      <c r="C152" s="204"/>
      <c r="D152" s="204"/>
      <c r="E152" s="204"/>
      <c r="F152" s="204"/>
      <c r="G152" s="204"/>
      <c r="H152" s="62">
        <f>H153</f>
        <v>1061520</v>
      </c>
      <c r="I152" s="62">
        <f t="shared" ref="I152:L152" si="41">I153</f>
        <v>0</v>
      </c>
      <c r="J152" s="62">
        <f t="shared" si="41"/>
        <v>1061520</v>
      </c>
      <c r="K152" s="62">
        <f t="shared" si="41"/>
        <v>0</v>
      </c>
      <c r="L152" s="62">
        <f t="shared" si="41"/>
        <v>1061520</v>
      </c>
      <c r="M152" s="45"/>
    </row>
    <row r="153" spans="1:13" ht="37.5" customHeight="1" x14ac:dyDescent="0.25">
      <c r="A153" s="74">
        <v>45111</v>
      </c>
      <c r="B153" s="191" t="s">
        <v>95</v>
      </c>
      <c r="C153" s="192"/>
      <c r="D153" s="192"/>
      <c r="E153" s="192"/>
      <c r="F153" s="192"/>
      <c r="G153" s="193"/>
      <c r="H153" s="67">
        <v>1061520</v>
      </c>
      <c r="I153" s="65">
        <v>0</v>
      </c>
      <c r="J153" s="65">
        <f>H153+I153</f>
        <v>1061520</v>
      </c>
      <c r="K153" s="65"/>
      <c r="L153" s="65">
        <f>J153+K153</f>
        <v>1061520</v>
      </c>
      <c r="M153" s="27"/>
    </row>
    <row r="154" spans="1:13" ht="31.5" customHeight="1" x14ac:dyDescent="0.25">
      <c r="A154" s="138" t="s">
        <v>211</v>
      </c>
      <c r="B154" s="205" t="s">
        <v>151</v>
      </c>
      <c r="C154" s="206"/>
      <c r="D154" s="206"/>
      <c r="E154" s="206"/>
      <c r="F154" s="206"/>
      <c r="G154" s="207"/>
      <c r="H154" s="62">
        <f>H156+H157+H158</f>
        <v>2298600</v>
      </c>
      <c r="I154" s="62">
        <f>I155+I156+I157+I158</f>
        <v>900</v>
      </c>
      <c r="J154" s="62">
        <f>J155+J156+J157+J158</f>
        <v>2299500</v>
      </c>
      <c r="K154" s="62">
        <f t="shared" ref="K154:L154" si="42">K155+K156+K157+K158</f>
        <v>0</v>
      </c>
      <c r="L154" s="62">
        <f t="shared" si="42"/>
        <v>2299500</v>
      </c>
      <c r="M154" s="45"/>
    </row>
    <row r="155" spans="1:13" ht="18" customHeight="1" x14ac:dyDescent="0.25">
      <c r="A155" s="124">
        <v>32211</v>
      </c>
      <c r="B155" s="185" t="s">
        <v>19</v>
      </c>
      <c r="C155" s="186"/>
      <c r="D155" s="186"/>
      <c r="E155" s="186"/>
      <c r="F155" s="186"/>
      <c r="G155" s="187"/>
      <c r="H155" s="65">
        <v>0</v>
      </c>
      <c r="I155" s="65">
        <v>900</v>
      </c>
      <c r="J155" s="65">
        <f>H155+I155</f>
        <v>900</v>
      </c>
      <c r="K155" s="65"/>
      <c r="L155" s="65">
        <f>J155+K155</f>
        <v>900</v>
      </c>
      <c r="M155" s="39"/>
    </row>
    <row r="156" spans="1:13" ht="18" customHeight="1" x14ac:dyDescent="0.25">
      <c r="A156" s="74">
        <v>32339</v>
      </c>
      <c r="B156" s="191" t="s">
        <v>176</v>
      </c>
      <c r="C156" s="192"/>
      <c r="D156" s="192"/>
      <c r="E156" s="192"/>
      <c r="F156" s="192"/>
      <c r="G156" s="193"/>
      <c r="H156" s="67">
        <v>9225</v>
      </c>
      <c r="I156" s="65"/>
      <c r="J156" s="65">
        <f>H156+I156</f>
        <v>9225</v>
      </c>
      <c r="K156" s="65"/>
      <c r="L156" s="65">
        <f t="shared" ref="L156:L158" si="43">J156+K156</f>
        <v>9225</v>
      </c>
      <c r="M156" s="27"/>
    </row>
    <row r="157" spans="1:13" ht="18" customHeight="1" x14ac:dyDescent="0.25">
      <c r="A157" s="74">
        <v>32379</v>
      </c>
      <c r="B157" s="191" t="s">
        <v>177</v>
      </c>
      <c r="C157" s="192"/>
      <c r="D157" s="192"/>
      <c r="E157" s="192"/>
      <c r="F157" s="192"/>
      <c r="G157" s="193"/>
      <c r="H157" s="67">
        <v>13235</v>
      </c>
      <c r="I157" s="65"/>
      <c r="J157" s="65">
        <f t="shared" ref="J157:J158" si="44">H157+I157</f>
        <v>13235</v>
      </c>
      <c r="K157" s="65"/>
      <c r="L157" s="65">
        <f t="shared" si="43"/>
        <v>13235</v>
      </c>
      <c r="M157" s="27"/>
    </row>
    <row r="158" spans="1:13" ht="18" customHeight="1" x14ac:dyDescent="0.25">
      <c r="A158" s="74">
        <v>45111</v>
      </c>
      <c r="B158" s="191" t="s">
        <v>95</v>
      </c>
      <c r="C158" s="192"/>
      <c r="D158" s="192"/>
      <c r="E158" s="192"/>
      <c r="F158" s="192"/>
      <c r="G158" s="193"/>
      <c r="H158" s="67">
        <v>2276140</v>
      </c>
      <c r="I158" s="65"/>
      <c r="J158" s="65">
        <f t="shared" si="44"/>
        <v>2276140</v>
      </c>
      <c r="K158" s="65"/>
      <c r="L158" s="65">
        <f t="shared" si="43"/>
        <v>2276140</v>
      </c>
      <c r="M158" s="27"/>
    </row>
    <row r="159" spans="1:13" ht="17.100000000000001" customHeight="1" x14ac:dyDescent="0.25">
      <c r="H159" s="12"/>
      <c r="I159" s="12"/>
      <c r="J159" s="12"/>
      <c r="K159" s="12"/>
      <c r="L159" s="12"/>
      <c r="M159" s="12"/>
    </row>
    <row r="160" spans="1:13" ht="17.100000000000001" customHeight="1" x14ac:dyDescent="0.25">
      <c r="A160" s="133"/>
      <c r="B160" s="133"/>
      <c r="C160" s="133"/>
      <c r="D160" s="133"/>
      <c r="E160" s="133"/>
      <c r="F160" s="133"/>
      <c r="G160" s="133"/>
      <c r="H160" s="52"/>
      <c r="I160" s="52"/>
      <c r="J160" s="52"/>
      <c r="K160" s="52"/>
      <c r="L160" s="52"/>
      <c r="M160" s="139"/>
    </row>
    <row r="161" spans="1:13" ht="17.100000000000001" customHeight="1" x14ac:dyDescent="0.25">
      <c r="A161" s="133"/>
      <c r="B161" s="133"/>
      <c r="C161" s="133"/>
      <c r="D161" s="133"/>
      <c r="E161" s="196" t="s">
        <v>160</v>
      </c>
      <c r="F161" s="196"/>
      <c r="G161" s="196"/>
      <c r="H161" s="167">
        <f>H10</f>
        <v>259300</v>
      </c>
      <c r="I161" s="167">
        <f>I10</f>
        <v>0</v>
      </c>
      <c r="J161" s="167">
        <f>J10</f>
        <v>259300</v>
      </c>
      <c r="K161" s="167">
        <f>K10</f>
        <v>0</v>
      </c>
      <c r="L161" s="167">
        <f>L10</f>
        <v>259300</v>
      </c>
      <c r="M161" s="53"/>
    </row>
    <row r="162" spans="1:13" ht="17.100000000000001" customHeight="1" x14ac:dyDescent="0.25">
      <c r="A162" s="133"/>
      <c r="B162" s="133"/>
      <c r="C162" s="133"/>
      <c r="D162" s="133"/>
      <c r="E162" s="196" t="s">
        <v>161</v>
      </c>
      <c r="F162" s="196"/>
      <c r="G162" s="196"/>
      <c r="H162" s="67">
        <f>H12</f>
        <v>1535100</v>
      </c>
      <c r="I162" s="67">
        <f>I12</f>
        <v>-113920</v>
      </c>
      <c r="J162" s="67">
        <f>J12</f>
        <v>1421180</v>
      </c>
      <c r="K162" s="67">
        <f>K12</f>
        <v>0</v>
      </c>
      <c r="L162" s="67">
        <f>L12</f>
        <v>1421180</v>
      </c>
      <c r="M162" s="53"/>
    </row>
    <row r="163" spans="1:13" ht="17.100000000000001" customHeight="1" x14ac:dyDescent="0.25">
      <c r="A163" s="133"/>
      <c r="B163" s="133"/>
      <c r="C163" s="133"/>
      <c r="D163" s="133"/>
      <c r="E163" s="196" t="s">
        <v>162</v>
      </c>
      <c r="F163" s="196"/>
      <c r="G163" s="196"/>
      <c r="H163" s="167">
        <f>H66+H137+H147</f>
        <v>1232080</v>
      </c>
      <c r="I163" s="167">
        <f>I66+I137+I147</f>
        <v>727550</v>
      </c>
      <c r="J163" s="167">
        <f>J66+J137+J147</f>
        <v>1959630</v>
      </c>
      <c r="K163" s="167">
        <f>K66+K137+K147</f>
        <v>0</v>
      </c>
      <c r="L163" s="167">
        <f>L66+L137+L147</f>
        <v>1959630</v>
      </c>
      <c r="M163" s="53"/>
    </row>
    <row r="164" spans="1:13" ht="17.100000000000001" customHeight="1" x14ac:dyDescent="0.25">
      <c r="A164" s="133"/>
      <c r="B164" s="133"/>
      <c r="C164" s="166"/>
      <c r="D164" s="166"/>
      <c r="E164" s="195" t="s">
        <v>163</v>
      </c>
      <c r="F164" s="195"/>
      <c r="G164" s="195"/>
      <c r="H164" s="167">
        <f>H72</f>
        <v>10000</v>
      </c>
      <c r="I164" s="167">
        <f>I72</f>
        <v>0</v>
      </c>
      <c r="J164" s="167">
        <f>J72</f>
        <v>10000</v>
      </c>
      <c r="K164" s="167">
        <f>K72</f>
        <v>8000</v>
      </c>
      <c r="L164" s="167">
        <f>L72</f>
        <v>18000</v>
      </c>
      <c r="M164" s="53"/>
    </row>
    <row r="165" spans="1:13" ht="17.100000000000001" customHeight="1" x14ac:dyDescent="0.25">
      <c r="A165" s="133"/>
      <c r="B165" s="133"/>
      <c r="C165" s="166"/>
      <c r="D165" s="166"/>
      <c r="E165" s="195" t="s">
        <v>164</v>
      </c>
      <c r="F165" s="195"/>
      <c r="G165" s="195"/>
      <c r="H165" s="167">
        <f>H83</f>
        <v>452000</v>
      </c>
      <c r="I165" s="167">
        <f>I83</f>
        <v>0</v>
      </c>
      <c r="J165" s="167">
        <f>J83</f>
        <v>452000</v>
      </c>
      <c r="K165" s="167">
        <f>K83</f>
        <v>31000</v>
      </c>
      <c r="L165" s="167">
        <f>L83</f>
        <v>483000</v>
      </c>
      <c r="M165" s="53"/>
    </row>
    <row r="166" spans="1:13" ht="17.100000000000001" customHeight="1" x14ac:dyDescent="0.25">
      <c r="A166" s="133"/>
      <c r="B166" s="133"/>
      <c r="C166" s="166"/>
      <c r="D166" s="166"/>
      <c r="E166" s="195" t="s">
        <v>165</v>
      </c>
      <c r="F166" s="195"/>
      <c r="G166" s="195"/>
      <c r="H166" s="167">
        <f>H86+H152</f>
        <v>1113820</v>
      </c>
      <c r="I166" s="167">
        <f>I86+I152</f>
        <v>6000</v>
      </c>
      <c r="J166" s="167">
        <f>J86+J152</f>
        <v>1119820</v>
      </c>
      <c r="K166" s="167">
        <f>K86+K152</f>
        <v>40000</v>
      </c>
      <c r="L166" s="167">
        <f>L86+L152</f>
        <v>1159820</v>
      </c>
      <c r="M166" s="53"/>
    </row>
    <row r="167" spans="1:13" ht="17.100000000000001" customHeight="1" x14ac:dyDescent="0.25">
      <c r="A167" s="133"/>
      <c r="B167" s="133"/>
      <c r="C167" s="166"/>
      <c r="D167" s="166"/>
      <c r="E167" s="196" t="s">
        <v>166</v>
      </c>
      <c r="F167" s="196"/>
      <c r="G167" s="196"/>
      <c r="H167" s="167">
        <f>H113+H123+H133</f>
        <v>212150</v>
      </c>
      <c r="I167" s="167">
        <f t="shared" ref="I167:J167" si="45">I113+I123+I133</f>
        <v>202700</v>
      </c>
      <c r="J167" s="167">
        <f t="shared" si="45"/>
        <v>414850</v>
      </c>
      <c r="K167" s="167">
        <f>K113+K123+K133+K110</f>
        <v>41000</v>
      </c>
      <c r="L167" s="167">
        <f>L113+L123+L133+L110</f>
        <v>455850</v>
      </c>
      <c r="M167" s="53"/>
    </row>
    <row r="168" spans="1:13" ht="17.100000000000001" customHeight="1" x14ac:dyDescent="0.25">
      <c r="A168" s="133"/>
      <c r="B168" s="133"/>
      <c r="C168" s="166"/>
      <c r="D168" s="166"/>
      <c r="E168" s="195" t="s">
        <v>169</v>
      </c>
      <c r="F168" s="195"/>
      <c r="G168" s="195"/>
      <c r="H168" s="167">
        <f>H108+H141+H154</f>
        <v>2360800</v>
      </c>
      <c r="I168" s="167">
        <f t="shared" ref="I168:L168" si="46">I108+I141+I154</f>
        <v>22900</v>
      </c>
      <c r="J168" s="167">
        <f t="shared" si="46"/>
        <v>2383700</v>
      </c>
      <c r="K168" s="167">
        <f t="shared" si="46"/>
        <v>-20000</v>
      </c>
      <c r="L168" s="167">
        <f t="shared" si="46"/>
        <v>2363700</v>
      </c>
      <c r="M168" s="53"/>
    </row>
    <row r="169" spans="1:13" ht="17.100000000000001" customHeight="1" x14ac:dyDescent="0.25">
      <c r="A169" s="133"/>
      <c r="B169" s="133"/>
      <c r="C169" s="166"/>
      <c r="D169" s="166"/>
      <c r="E169" s="195" t="s">
        <v>167</v>
      </c>
      <c r="F169" s="195"/>
      <c r="G169" s="195"/>
      <c r="H169" s="167">
        <f>H98</f>
        <v>32000</v>
      </c>
      <c r="I169" s="167">
        <f>I98</f>
        <v>0</v>
      </c>
      <c r="J169" s="167">
        <f>J98</f>
        <v>32000</v>
      </c>
      <c r="K169" s="167">
        <f>K98</f>
        <v>35000</v>
      </c>
      <c r="L169" s="167">
        <f>L98</f>
        <v>67000</v>
      </c>
      <c r="M169" s="53"/>
    </row>
    <row r="170" spans="1:13" ht="17.100000000000001" customHeight="1" x14ac:dyDescent="0.25">
      <c r="A170" s="133"/>
      <c r="B170" s="133"/>
      <c r="C170" s="166"/>
      <c r="D170" s="166"/>
      <c r="E170" s="195" t="s">
        <v>168</v>
      </c>
      <c r="F170" s="195"/>
      <c r="G170" s="195"/>
      <c r="H170" s="167">
        <f>H104</f>
        <v>5000</v>
      </c>
      <c r="I170" s="167">
        <f t="shared" ref="I170:L170" si="47">I104</f>
        <v>0</v>
      </c>
      <c r="J170" s="167">
        <f t="shared" si="47"/>
        <v>5000</v>
      </c>
      <c r="K170" s="167">
        <f t="shared" si="47"/>
        <v>1000</v>
      </c>
      <c r="L170" s="167">
        <f t="shared" si="47"/>
        <v>6000</v>
      </c>
      <c r="M170" s="53"/>
    </row>
    <row r="171" spans="1:13" ht="17.100000000000001" customHeight="1" x14ac:dyDescent="0.25">
      <c r="A171" s="133"/>
      <c r="B171" s="133"/>
      <c r="C171" s="166"/>
      <c r="D171" s="166"/>
      <c r="E171" s="194" t="s">
        <v>130</v>
      </c>
      <c r="F171" s="194"/>
      <c r="G171" s="194"/>
      <c r="H171" s="168">
        <f>SUM(H161:H170)</f>
        <v>7212250</v>
      </c>
      <c r="I171" s="168">
        <f t="shared" ref="I171:L171" si="48">SUM(I161:I170)</f>
        <v>845230</v>
      </c>
      <c r="J171" s="168">
        <f t="shared" si="48"/>
        <v>8057480</v>
      </c>
      <c r="K171" s="168">
        <f t="shared" si="48"/>
        <v>136000</v>
      </c>
      <c r="L171" s="168">
        <f t="shared" si="48"/>
        <v>8193480</v>
      </c>
      <c r="M171" s="53"/>
    </row>
    <row r="172" spans="1:13" ht="20.25" customHeight="1" x14ac:dyDescent="0.25">
      <c r="A172" s="133"/>
      <c r="B172" s="133"/>
      <c r="C172" s="133"/>
      <c r="D172" s="133"/>
      <c r="E172" s="133"/>
      <c r="F172" s="133"/>
      <c r="G172" s="133"/>
      <c r="H172" s="52"/>
      <c r="I172" s="52"/>
      <c r="J172" s="52"/>
      <c r="K172" s="52"/>
      <c r="L172" s="52"/>
      <c r="M172" s="53"/>
    </row>
    <row r="173" spans="1:13" ht="20.100000000000001" customHeight="1" x14ac:dyDescent="0.25">
      <c r="A173" s="140"/>
      <c r="B173" s="140"/>
      <c r="C173" s="140"/>
      <c r="D173" s="140"/>
      <c r="E173" s="182" t="s">
        <v>215</v>
      </c>
      <c r="F173" s="182"/>
      <c r="G173" s="182"/>
      <c r="H173" s="183"/>
      <c r="I173" s="183"/>
      <c r="J173" s="66"/>
      <c r="K173" s="53"/>
    </row>
    <row r="174" spans="1:13" ht="20.100000000000001" customHeight="1" x14ac:dyDescent="0.25">
      <c r="A174" s="140"/>
      <c r="B174" s="140"/>
      <c r="C174" s="140"/>
      <c r="D174" s="140"/>
      <c r="E174" s="140"/>
      <c r="F174" s="140"/>
      <c r="G174" s="140"/>
      <c r="H174" s="66"/>
      <c r="I174" s="66"/>
      <c r="J174" s="66"/>
      <c r="K174" s="53"/>
    </row>
    <row r="175" spans="1:13" ht="20.100000000000001" customHeight="1" x14ac:dyDescent="0.25">
      <c r="A175" s="86"/>
      <c r="B175" s="184" t="s">
        <v>115</v>
      </c>
      <c r="C175" s="184"/>
      <c r="D175" s="184"/>
      <c r="E175" s="184" t="s">
        <v>119</v>
      </c>
      <c r="F175" s="184"/>
      <c r="G175" s="184"/>
      <c r="H175" s="183" t="s">
        <v>116</v>
      </c>
      <c r="I175" s="183"/>
      <c r="J175" s="160"/>
      <c r="K175" s="160"/>
    </row>
    <row r="176" spans="1:13" ht="20.100000000000001" customHeight="1" x14ac:dyDescent="0.25">
      <c r="A176" s="86"/>
      <c r="B176" s="161"/>
      <c r="C176" s="161"/>
      <c r="D176" s="161"/>
      <c r="E176" s="161"/>
      <c r="F176" s="161"/>
      <c r="G176" s="161"/>
      <c r="H176" s="162"/>
      <c r="I176" s="162"/>
      <c r="J176" s="162"/>
      <c r="K176" s="162"/>
    </row>
    <row r="177" spans="1:11" ht="20.100000000000001" customHeight="1" x14ac:dyDescent="0.25">
      <c r="A177" s="86"/>
      <c r="B177" s="184" t="s">
        <v>117</v>
      </c>
      <c r="C177" s="184"/>
      <c r="D177" s="184"/>
      <c r="E177" s="184" t="s">
        <v>120</v>
      </c>
      <c r="F177" s="184"/>
      <c r="G177" s="184"/>
      <c r="H177" s="183" t="s">
        <v>116</v>
      </c>
      <c r="I177" s="183"/>
      <c r="J177" s="164" t="s">
        <v>118</v>
      </c>
      <c r="K177" s="160"/>
    </row>
    <row r="178" spans="1:11" ht="20.100000000000001" customHeight="1" x14ac:dyDescent="0.25">
      <c r="A178" s="86"/>
      <c r="B178" s="161"/>
      <c r="C178" s="161"/>
      <c r="D178" s="161"/>
      <c r="E178" s="169"/>
      <c r="F178" s="161"/>
      <c r="G178" s="161"/>
      <c r="H178" s="162"/>
      <c r="I178" s="162"/>
      <c r="J178" s="162"/>
      <c r="K178" s="162"/>
    </row>
  </sheetData>
  <mergeCells count="149">
    <mergeCell ref="B73:G73"/>
    <mergeCell ref="B110:G110"/>
    <mergeCell ref="B145:G145"/>
    <mergeCell ref="B125:G125"/>
    <mergeCell ref="B128:G128"/>
    <mergeCell ref="B129:G129"/>
    <mergeCell ref="B130:G130"/>
    <mergeCell ref="B131:G131"/>
    <mergeCell ref="B122:G122"/>
    <mergeCell ref="B123:G123"/>
    <mergeCell ref="B124:G124"/>
    <mergeCell ref="B126:G126"/>
    <mergeCell ref="B127:G127"/>
    <mergeCell ref="B18:G18"/>
    <mergeCell ref="B19:G19"/>
    <mergeCell ref="B15:G15"/>
    <mergeCell ref="B16:G16"/>
    <mergeCell ref="B22:G22"/>
    <mergeCell ref="B23:G23"/>
    <mergeCell ref="B63:G63"/>
    <mergeCell ref="B121:G121"/>
    <mergeCell ref="B116:G116"/>
    <mergeCell ref="B98:G98"/>
    <mergeCell ref="B102:G102"/>
    <mergeCell ref="B104:G104"/>
    <mergeCell ref="B99:G99"/>
    <mergeCell ref="B103:G103"/>
    <mergeCell ref="B85:G85"/>
    <mergeCell ref="B82:G82"/>
    <mergeCell ref="B83:G83"/>
    <mergeCell ref="B71:G71"/>
    <mergeCell ref="B77:G77"/>
    <mergeCell ref="B20:G20"/>
    <mergeCell ref="B21:G21"/>
    <mergeCell ref="B26:G26"/>
    <mergeCell ref="B27:G27"/>
    <mergeCell ref="B24:G24"/>
    <mergeCell ref="A1:M1"/>
    <mergeCell ref="B7:G7"/>
    <mergeCell ref="A2:M2"/>
    <mergeCell ref="A5:G5"/>
    <mergeCell ref="A6:G6"/>
    <mergeCell ref="B8:G8"/>
    <mergeCell ref="B9:G9"/>
    <mergeCell ref="B12:G12"/>
    <mergeCell ref="B13:G13"/>
    <mergeCell ref="B10:G10"/>
    <mergeCell ref="B11:G11"/>
    <mergeCell ref="B25:G25"/>
    <mergeCell ref="B30:G30"/>
    <mergeCell ref="B31:G31"/>
    <mergeCell ref="B28:G28"/>
    <mergeCell ref="B29:G29"/>
    <mergeCell ref="B34:G34"/>
    <mergeCell ref="B32:G32"/>
    <mergeCell ref="B33:G33"/>
    <mergeCell ref="B35:G35"/>
    <mergeCell ref="B36:G36"/>
    <mergeCell ref="B39:G39"/>
    <mergeCell ref="B40:G40"/>
    <mergeCell ref="B37:G37"/>
    <mergeCell ref="B38:G38"/>
    <mergeCell ref="B54:G54"/>
    <mergeCell ref="B59:G59"/>
    <mergeCell ref="B61:G61"/>
    <mergeCell ref="B58:G58"/>
    <mergeCell ref="B60:G60"/>
    <mergeCell ref="B43:G43"/>
    <mergeCell ref="B44:G44"/>
    <mergeCell ref="B41:G41"/>
    <mergeCell ref="B42:G42"/>
    <mergeCell ref="B47:G47"/>
    <mergeCell ref="B48:G48"/>
    <mergeCell ref="B45:G45"/>
    <mergeCell ref="B46:G46"/>
    <mergeCell ref="B51:G51"/>
    <mergeCell ref="B53:G53"/>
    <mergeCell ref="E170:G170"/>
    <mergeCell ref="A3:M3"/>
    <mergeCell ref="A4:M4"/>
    <mergeCell ref="B120:G120"/>
    <mergeCell ref="B113:G113"/>
    <mergeCell ref="B114:G114"/>
    <mergeCell ref="B118:G118"/>
    <mergeCell ref="B119:G119"/>
    <mergeCell ref="B115:G115"/>
    <mergeCell ref="B117:G117"/>
    <mergeCell ref="B86:G86"/>
    <mergeCell ref="B112:G112"/>
    <mergeCell ref="B65:G65"/>
    <mergeCell ref="B66:G66"/>
    <mergeCell ref="B62:G62"/>
    <mergeCell ref="B64:G64"/>
    <mergeCell ref="B70:G70"/>
    <mergeCell ref="B72:G72"/>
    <mergeCell ref="B67:G67"/>
    <mergeCell ref="B68:G68"/>
    <mergeCell ref="B52:G52"/>
    <mergeCell ref="B49:G49"/>
    <mergeCell ref="B50:G50"/>
    <mergeCell ref="E169:G169"/>
    <mergeCell ref="B14:G14"/>
    <mergeCell ref="B17:G17"/>
    <mergeCell ref="B55:G55"/>
    <mergeCell ref="B138:G138"/>
    <mergeCell ref="B139:G139"/>
    <mergeCell ref="B69:G69"/>
    <mergeCell ref="B135:G135"/>
    <mergeCell ref="B132:G132"/>
    <mergeCell ref="B156:G156"/>
    <mergeCell ref="B146:G146"/>
    <mergeCell ref="B147:G147"/>
    <mergeCell ref="B152:G152"/>
    <mergeCell ref="B154:G154"/>
    <mergeCell ref="B151:G151"/>
    <mergeCell ref="B153:G153"/>
    <mergeCell ref="B92:G92"/>
    <mergeCell ref="B107:G107"/>
    <mergeCell ref="B108:G108"/>
    <mergeCell ref="B109:G109"/>
    <mergeCell ref="B140:G140"/>
    <mergeCell ref="B141:G141"/>
    <mergeCell ref="B144:G144"/>
    <mergeCell ref="B57:G57"/>
    <mergeCell ref="B56:G56"/>
    <mergeCell ref="E173:G173"/>
    <mergeCell ref="H173:I173"/>
    <mergeCell ref="B175:D175"/>
    <mergeCell ref="E175:G175"/>
    <mergeCell ref="H175:I175"/>
    <mergeCell ref="B177:D177"/>
    <mergeCell ref="E177:G177"/>
    <mergeCell ref="H177:I177"/>
    <mergeCell ref="B96:G96"/>
    <mergeCell ref="B133:G133"/>
    <mergeCell ref="B136:G136"/>
    <mergeCell ref="B137:G137"/>
    <mergeCell ref="B155:G155"/>
    <mergeCell ref="B157:G157"/>
    <mergeCell ref="B158:G158"/>
    <mergeCell ref="E171:G171"/>
    <mergeCell ref="E168:G168"/>
    <mergeCell ref="E161:G161"/>
    <mergeCell ref="E162:G162"/>
    <mergeCell ref="E163:G163"/>
    <mergeCell ref="E164:G164"/>
    <mergeCell ref="E165:G165"/>
    <mergeCell ref="E166:G166"/>
    <mergeCell ref="E167:G167"/>
  </mergeCells>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tabSelected="1" topLeftCell="A19" zoomScaleNormal="100" workbookViewId="0">
      <selection activeCell="J9" sqref="J9"/>
    </sheetView>
  </sheetViews>
  <sheetFormatPr defaultRowHeight="14.25" x14ac:dyDescent="0.25"/>
  <cols>
    <col min="1" max="1" width="9" style="147" customWidth="1"/>
    <col min="2" max="5" width="9.140625" style="1"/>
    <col min="6" max="10" width="11.7109375" style="11" customWidth="1"/>
    <col min="11" max="11" width="26.28515625" style="83" customWidth="1"/>
    <col min="12" max="16384" width="9.140625" style="1"/>
  </cols>
  <sheetData>
    <row r="1" spans="1:16" ht="20.100000000000001" customHeight="1" x14ac:dyDescent="0.25">
      <c r="A1" s="263" t="s">
        <v>125</v>
      </c>
      <c r="B1" s="263"/>
      <c r="C1" s="263"/>
      <c r="D1" s="263"/>
      <c r="E1" s="263"/>
      <c r="F1" s="263"/>
      <c r="G1" s="263"/>
      <c r="H1" s="263"/>
      <c r="I1" s="263"/>
      <c r="J1" s="263"/>
      <c r="K1" s="263"/>
    </row>
    <row r="2" spans="1:16" ht="20.100000000000001" customHeight="1" x14ac:dyDescent="0.25">
      <c r="A2" s="230" t="s">
        <v>212</v>
      </c>
      <c r="B2" s="231"/>
      <c r="C2" s="231"/>
      <c r="D2" s="231"/>
      <c r="E2" s="231"/>
      <c r="F2" s="231"/>
      <c r="G2" s="231"/>
      <c r="H2" s="231"/>
      <c r="I2" s="231"/>
      <c r="J2" s="231"/>
      <c r="K2" s="231"/>
    </row>
    <row r="3" spans="1:16" ht="20.100000000000001" customHeight="1" x14ac:dyDescent="0.25">
      <c r="A3" s="264" t="s">
        <v>124</v>
      </c>
      <c r="B3" s="264"/>
      <c r="C3" s="264"/>
      <c r="D3" s="264"/>
      <c r="E3" s="264"/>
      <c r="F3" s="264"/>
      <c r="G3" s="264"/>
      <c r="H3" s="264"/>
      <c r="I3" s="264"/>
      <c r="J3" s="264"/>
      <c r="K3" s="264"/>
    </row>
    <row r="4" spans="1:16" ht="20.100000000000001" customHeight="1" x14ac:dyDescent="0.25">
      <c r="A4" s="268"/>
      <c r="B4" s="268"/>
      <c r="C4" s="268"/>
      <c r="D4" s="268"/>
      <c r="E4" s="268"/>
      <c r="F4" s="268"/>
      <c r="G4" s="268"/>
      <c r="H4" s="268"/>
      <c r="I4" s="268"/>
      <c r="J4" s="268"/>
      <c r="K4" s="268"/>
    </row>
    <row r="5" spans="1:16" ht="20.100000000000001" customHeight="1" x14ac:dyDescent="0.25">
      <c r="A5" s="265" t="s">
        <v>113</v>
      </c>
      <c r="B5" s="265"/>
      <c r="C5" s="265"/>
      <c r="D5" s="265"/>
      <c r="E5" s="265"/>
      <c r="F5" s="155" t="s">
        <v>178</v>
      </c>
      <c r="G5" s="155" t="s">
        <v>213</v>
      </c>
      <c r="H5" s="2" t="s">
        <v>178</v>
      </c>
      <c r="I5" s="2" t="s">
        <v>214</v>
      </c>
      <c r="J5" s="2" t="s">
        <v>179</v>
      </c>
      <c r="K5" s="3" t="s">
        <v>159</v>
      </c>
    </row>
    <row r="6" spans="1:16" ht="20.100000000000001" customHeight="1" x14ac:dyDescent="0.25">
      <c r="A6" s="266" t="s">
        <v>121</v>
      </c>
      <c r="B6" s="267"/>
      <c r="C6" s="267"/>
      <c r="D6" s="267"/>
      <c r="E6" s="267"/>
      <c r="F6" s="4">
        <f>F7+F10+F13+F18+F21+F25</f>
        <v>3983620</v>
      </c>
      <c r="G6" s="4">
        <f t="shared" ref="G6:J6" si="0">G7+G10+G13+G18+G21+G25</f>
        <v>106000</v>
      </c>
      <c r="H6" s="4">
        <f t="shared" si="0"/>
        <v>4089620</v>
      </c>
      <c r="I6" s="4">
        <f t="shared" si="0"/>
        <v>12650</v>
      </c>
      <c r="J6" s="4">
        <f t="shared" si="0"/>
        <v>4102270</v>
      </c>
      <c r="K6" s="76"/>
    </row>
    <row r="7" spans="1:16" ht="20.100000000000001" customHeight="1" x14ac:dyDescent="0.25">
      <c r="A7" s="141" t="s">
        <v>211</v>
      </c>
      <c r="B7" s="204" t="s">
        <v>133</v>
      </c>
      <c r="C7" s="204"/>
      <c r="D7" s="204"/>
      <c r="E7" s="204"/>
      <c r="F7" s="5">
        <f>F8+F9</f>
        <v>10000</v>
      </c>
      <c r="G7" s="5">
        <f t="shared" ref="G7:J7" si="1">G8+G9</f>
        <v>0</v>
      </c>
      <c r="H7" s="5">
        <f t="shared" si="1"/>
        <v>10000</v>
      </c>
      <c r="I7" s="5">
        <f t="shared" si="1"/>
        <v>8000</v>
      </c>
      <c r="J7" s="5">
        <f t="shared" si="1"/>
        <v>18000</v>
      </c>
      <c r="K7" s="77"/>
    </row>
    <row r="8" spans="1:16" ht="30.75" customHeight="1" x14ac:dyDescent="0.25">
      <c r="A8" s="144">
        <v>6614102</v>
      </c>
      <c r="B8" s="271" t="s">
        <v>143</v>
      </c>
      <c r="C8" s="272"/>
      <c r="D8" s="272"/>
      <c r="E8" s="272"/>
      <c r="F8" s="65">
        <v>4000</v>
      </c>
      <c r="G8" s="148"/>
      <c r="H8" s="148">
        <f>F8+G8</f>
        <v>4000</v>
      </c>
      <c r="I8" s="148">
        <v>3500</v>
      </c>
      <c r="J8" s="148">
        <v>7500</v>
      </c>
      <c r="K8" s="149" t="s">
        <v>219</v>
      </c>
    </row>
    <row r="9" spans="1:16" ht="32.25" customHeight="1" x14ac:dyDescent="0.25">
      <c r="A9" s="145">
        <v>6615106</v>
      </c>
      <c r="B9" s="196" t="s">
        <v>114</v>
      </c>
      <c r="C9" s="196"/>
      <c r="D9" s="196"/>
      <c r="E9" s="196"/>
      <c r="F9" s="67">
        <v>6000</v>
      </c>
      <c r="G9" s="148"/>
      <c r="H9" s="148">
        <f>F9+G9</f>
        <v>6000</v>
      </c>
      <c r="I9" s="148">
        <v>4500</v>
      </c>
      <c r="J9" s="148">
        <v>10500</v>
      </c>
      <c r="K9" s="150" t="s">
        <v>220</v>
      </c>
      <c r="L9" s="9"/>
    </row>
    <row r="10" spans="1:16" ht="20.100000000000001" customHeight="1" x14ac:dyDescent="0.25">
      <c r="A10" s="141" t="s">
        <v>211</v>
      </c>
      <c r="B10" s="204" t="s">
        <v>134</v>
      </c>
      <c r="C10" s="204"/>
      <c r="D10" s="204"/>
      <c r="E10" s="204"/>
      <c r="F10" s="5">
        <f>F11+F12</f>
        <v>455000</v>
      </c>
      <c r="G10" s="5">
        <f t="shared" ref="G10:J10" si="2">G11+G12</f>
        <v>-3000</v>
      </c>
      <c r="H10" s="5">
        <f t="shared" si="2"/>
        <v>452000</v>
      </c>
      <c r="I10" s="5">
        <f t="shared" si="2"/>
        <v>-2000</v>
      </c>
      <c r="J10" s="5">
        <f t="shared" si="2"/>
        <v>450000</v>
      </c>
      <c r="K10" s="77"/>
      <c r="P10" s="10"/>
    </row>
    <row r="11" spans="1:16" ht="35.1" customHeight="1" x14ac:dyDescent="0.25">
      <c r="A11" s="143">
        <v>6526410</v>
      </c>
      <c r="B11" s="273" t="s">
        <v>122</v>
      </c>
      <c r="C11" s="273"/>
      <c r="D11" s="273"/>
      <c r="E11" s="273"/>
      <c r="F11" s="8">
        <v>453000</v>
      </c>
      <c r="G11" s="7">
        <v>-3000</v>
      </c>
      <c r="H11" s="7">
        <f>F11+G11</f>
        <v>450000</v>
      </c>
      <c r="I11" s="7"/>
      <c r="J11" s="7">
        <f>H11+I11</f>
        <v>450000</v>
      </c>
      <c r="K11" s="78" t="s">
        <v>221</v>
      </c>
    </row>
    <row r="12" spans="1:16" ht="20.100000000000001" customHeight="1" x14ac:dyDescent="0.25">
      <c r="A12" s="143">
        <v>6526802</v>
      </c>
      <c r="B12" s="269" t="s">
        <v>144</v>
      </c>
      <c r="C12" s="270"/>
      <c r="D12" s="270"/>
      <c r="E12" s="270"/>
      <c r="F12" s="8">
        <v>2000</v>
      </c>
      <c r="G12" s="7"/>
      <c r="H12" s="7">
        <f>F12+G12</f>
        <v>2000</v>
      </c>
      <c r="I12" s="7">
        <v>-2000</v>
      </c>
      <c r="J12" s="7">
        <f>H12+I12</f>
        <v>0</v>
      </c>
      <c r="K12" s="78"/>
    </row>
    <row r="13" spans="1:16" ht="50.1" customHeight="1" x14ac:dyDescent="0.25">
      <c r="A13" s="141" t="s">
        <v>211</v>
      </c>
      <c r="B13" s="204" t="s">
        <v>135</v>
      </c>
      <c r="C13" s="204"/>
      <c r="D13" s="204"/>
      <c r="E13" s="204"/>
      <c r="F13" s="5">
        <f>F14+F15+F16</f>
        <v>1120820</v>
      </c>
      <c r="G13" s="5">
        <f>G14+G15+G16+G17</f>
        <v>-1000</v>
      </c>
      <c r="H13" s="5">
        <f>H14+H15+H16+H17</f>
        <v>1119820</v>
      </c>
      <c r="I13" s="5">
        <f t="shared" ref="I13:J13" si="3">I14+I15+I16+I17</f>
        <v>15000</v>
      </c>
      <c r="J13" s="5">
        <f t="shared" si="3"/>
        <v>1134820</v>
      </c>
      <c r="K13" s="77"/>
    </row>
    <row r="14" spans="1:16" ht="35.1" customHeight="1" x14ac:dyDescent="0.25">
      <c r="A14" s="142">
        <v>6361206</v>
      </c>
      <c r="B14" s="249" t="s">
        <v>149</v>
      </c>
      <c r="C14" s="250"/>
      <c r="D14" s="250"/>
      <c r="E14" s="250"/>
      <c r="F14" s="6">
        <v>9300</v>
      </c>
      <c r="G14" s="7"/>
      <c r="H14" s="7">
        <f>F14+G14</f>
        <v>9300</v>
      </c>
      <c r="I14" s="7">
        <v>2000</v>
      </c>
      <c r="J14" s="7">
        <f>H14+I14</f>
        <v>11300</v>
      </c>
      <c r="K14" s="75" t="s">
        <v>222</v>
      </c>
    </row>
    <row r="15" spans="1:16" ht="35.1" customHeight="1" x14ac:dyDescent="0.25">
      <c r="A15" s="142">
        <v>6361306</v>
      </c>
      <c r="B15" s="196" t="s">
        <v>216</v>
      </c>
      <c r="C15" s="253"/>
      <c r="D15" s="253"/>
      <c r="E15" s="253"/>
      <c r="F15" s="6">
        <v>1084520</v>
      </c>
      <c r="G15" s="7"/>
      <c r="H15" s="7">
        <f>F15+G15</f>
        <v>1084520</v>
      </c>
      <c r="I15" s="7">
        <v>-16000</v>
      </c>
      <c r="J15" s="7">
        <f t="shared" ref="J15:J17" si="4">H15+I15</f>
        <v>1068520</v>
      </c>
      <c r="K15" s="75" t="s">
        <v>225</v>
      </c>
    </row>
    <row r="16" spans="1:16" ht="33.75" customHeight="1" x14ac:dyDescent="0.25">
      <c r="A16" s="142">
        <v>6341410</v>
      </c>
      <c r="B16" s="247" t="s">
        <v>146</v>
      </c>
      <c r="C16" s="248"/>
      <c r="D16" s="248"/>
      <c r="E16" s="248"/>
      <c r="F16" s="6">
        <v>27000</v>
      </c>
      <c r="G16" s="7">
        <v>-7000</v>
      </c>
      <c r="H16" s="7">
        <f>F16+G16</f>
        <v>20000</v>
      </c>
      <c r="I16" s="7">
        <v>-10000</v>
      </c>
      <c r="J16" s="7">
        <f t="shared" si="4"/>
        <v>10000</v>
      </c>
      <c r="K16" s="75" t="s">
        <v>224</v>
      </c>
    </row>
    <row r="17" spans="1:11" ht="43.5" customHeight="1" x14ac:dyDescent="0.25">
      <c r="A17" s="142">
        <v>63622</v>
      </c>
      <c r="B17" s="197" t="s">
        <v>197</v>
      </c>
      <c r="C17" s="248"/>
      <c r="D17" s="248"/>
      <c r="E17" s="259"/>
      <c r="F17" s="6">
        <v>0</v>
      </c>
      <c r="G17" s="7">
        <v>6000</v>
      </c>
      <c r="H17" s="7">
        <f>F17+G17</f>
        <v>6000</v>
      </c>
      <c r="I17" s="7">
        <v>39000</v>
      </c>
      <c r="J17" s="7">
        <f t="shared" si="4"/>
        <v>45000</v>
      </c>
      <c r="K17" s="75" t="s">
        <v>227</v>
      </c>
    </row>
    <row r="18" spans="1:11" ht="35.1" customHeight="1" x14ac:dyDescent="0.25">
      <c r="A18" s="141" t="s">
        <v>211</v>
      </c>
      <c r="B18" s="205" t="s">
        <v>151</v>
      </c>
      <c r="C18" s="206"/>
      <c r="D18" s="206"/>
      <c r="E18" s="206"/>
      <c r="F18" s="5">
        <f>F20</f>
        <v>2360800</v>
      </c>
      <c r="G18" s="5">
        <f t="shared" ref="G18:H18" si="5">G20</f>
        <v>110000</v>
      </c>
      <c r="H18" s="5">
        <f t="shared" si="5"/>
        <v>2470800</v>
      </c>
      <c r="I18" s="5">
        <f>I20+I19</f>
        <v>-36850</v>
      </c>
      <c r="J18" s="5">
        <f>J20+J19</f>
        <v>2433950</v>
      </c>
      <c r="K18" s="80"/>
    </row>
    <row r="19" spans="1:11" ht="40.5" customHeight="1" x14ac:dyDescent="0.25">
      <c r="A19" s="144">
        <v>636124</v>
      </c>
      <c r="B19" s="260" t="s">
        <v>149</v>
      </c>
      <c r="C19" s="261"/>
      <c r="D19" s="261"/>
      <c r="E19" s="262"/>
      <c r="F19" s="173"/>
      <c r="G19" s="173"/>
      <c r="H19" s="173"/>
      <c r="I19" s="65">
        <v>5000</v>
      </c>
      <c r="J19" s="65">
        <v>5000</v>
      </c>
      <c r="K19" s="130" t="s">
        <v>229</v>
      </c>
    </row>
    <row r="20" spans="1:11" ht="52.5" customHeight="1" x14ac:dyDescent="0.25">
      <c r="A20" s="142">
        <v>6381104</v>
      </c>
      <c r="B20" s="197" t="s">
        <v>198</v>
      </c>
      <c r="C20" s="248"/>
      <c r="D20" s="248"/>
      <c r="E20" s="248"/>
      <c r="F20" s="6">
        <v>2360800</v>
      </c>
      <c r="G20" s="7">
        <v>110000</v>
      </c>
      <c r="H20" s="7">
        <f>F20+G20</f>
        <v>2470800</v>
      </c>
      <c r="I20" s="7">
        <v>-41850</v>
      </c>
      <c r="J20" s="7">
        <f>H20+I20</f>
        <v>2428950</v>
      </c>
      <c r="K20" s="174" t="s">
        <v>228</v>
      </c>
    </row>
    <row r="21" spans="1:11" ht="20.100000000000001" customHeight="1" x14ac:dyDescent="0.25">
      <c r="A21" s="141" t="s">
        <v>211</v>
      </c>
      <c r="B21" s="255" t="s">
        <v>137</v>
      </c>
      <c r="C21" s="256"/>
      <c r="D21" s="256"/>
      <c r="E21" s="256"/>
      <c r="F21" s="5">
        <f>F22+F23+F24</f>
        <v>32000</v>
      </c>
      <c r="G21" s="5">
        <f>G22+G23+G24</f>
        <v>0</v>
      </c>
      <c r="H21" s="5">
        <f>H22+H23+H24</f>
        <v>32000</v>
      </c>
      <c r="I21" s="5">
        <f t="shared" ref="I21:J21" si="6">I22+I23+I24</f>
        <v>32000</v>
      </c>
      <c r="J21" s="5">
        <f t="shared" si="6"/>
        <v>64000</v>
      </c>
      <c r="K21" s="77"/>
    </row>
    <row r="22" spans="1:11" ht="20.100000000000001" customHeight="1" x14ac:dyDescent="0.25">
      <c r="A22" s="144">
        <v>6631124</v>
      </c>
      <c r="B22" s="72" t="s">
        <v>175</v>
      </c>
      <c r="C22" s="73"/>
      <c r="D22" s="73"/>
      <c r="E22" s="73"/>
      <c r="F22" s="65">
        <v>10000</v>
      </c>
      <c r="G22" s="65"/>
      <c r="H22" s="65">
        <f>F22+G22</f>
        <v>10000</v>
      </c>
      <c r="I22" s="65">
        <v>42000</v>
      </c>
      <c r="J22" s="65">
        <f>H22+I22</f>
        <v>52000</v>
      </c>
      <c r="K22" s="75" t="s">
        <v>223</v>
      </c>
    </row>
    <row r="23" spans="1:11" ht="20.100000000000001" customHeight="1" x14ac:dyDescent="0.25">
      <c r="A23" s="145">
        <v>6631204</v>
      </c>
      <c r="B23" s="251" t="s">
        <v>173</v>
      </c>
      <c r="C23" s="252"/>
      <c r="D23" s="252"/>
      <c r="E23" s="252"/>
      <c r="F23" s="67">
        <v>15000</v>
      </c>
      <c r="G23" s="67"/>
      <c r="H23" s="65">
        <f>F23+G23</f>
        <v>15000</v>
      </c>
      <c r="I23" s="65">
        <v>-10000</v>
      </c>
      <c r="J23" s="65">
        <f>H23+I23</f>
        <v>5000</v>
      </c>
      <c r="K23" s="81"/>
    </row>
    <row r="24" spans="1:11" ht="20.100000000000001" customHeight="1" x14ac:dyDescent="0.25">
      <c r="A24" s="146">
        <v>6631302</v>
      </c>
      <c r="B24" s="249" t="s">
        <v>145</v>
      </c>
      <c r="C24" s="254"/>
      <c r="D24" s="254"/>
      <c r="E24" s="254"/>
      <c r="F24" s="6">
        <v>7000</v>
      </c>
      <c r="G24" s="7"/>
      <c r="H24" s="65">
        <f>F24+G24</f>
        <v>7000</v>
      </c>
      <c r="I24" s="65"/>
      <c r="J24" s="65">
        <f>H24+I24</f>
        <v>7000</v>
      </c>
      <c r="K24" s="79"/>
    </row>
    <row r="25" spans="1:11" ht="20.100000000000001" customHeight="1" x14ac:dyDescent="0.25">
      <c r="A25" s="141" t="s">
        <v>211</v>
      </c>
      <c r="B25" s="257" t="s">
        <v>138</v>
      </c>
      <c r="C25" s="258"/>
      <c r="D25" s="258"/>
      <c r="E25" s="258"/>
      <c r="F25" s="5">
        <f>F26</f>
        <v>5000</v>
      </c>
      <c r="G25" s="5">
        <f t="shared" ref="G25:J25" si="7">G26</f>
        <v>0</v>
      </c>
      <c r="H25" s="5">
        <f t="shared" si="7"/>
        <v>5000</v>
      </c>
      <c r="I25" s="5">
        <f t="shared" si="7"/>
        <v>-3500</v>
      </c>
      <c r="J25" s="5">
        <f t="shared" si="7"/>
        <v>1500</v>
      </c>
      <c r="K25" s="77"/>
    </row>
    <row r="26" spans="1:11" ht="20.100000000000001" customHeight="1" x14ac:dyDescent="0.25">
      <c r="A26" s="143">
        <v>7211903</v>
      </c>
      <c r="B26" s="253" t="s">
        <v>147</v>
      </c>
      <c r="C26" s="253"/>
      <c r="D26" s="253"/>
      <c r="E26" s="253"/>
      <c r="F26" s="8">
        <v>5000</v>
      </c>
      <c r="G26" s="7"/>
      <c r="H26" s="7">
        <f>F26+G26</f>
        <v>5000</v>
      </c>
      <c r="I26" s="7">
        <v>-3500</v>
      </c>
      <c r="J26" s="7">
        <f>H26+I26</f>
        <v>1500</v>
      </c>
      <c r="K26" s="82"/>
    </row>
    <row r="28" spans="1:11" x14ac:dyDescent="0.25">
      <c r="A28" s="156"/>
      <c r="B28" s="157"/>
      <c r="C28" s="157"/>
      <c r="D28" s="157"/>
      <c r="E28" s="246" t="s">
        <v>215</v>
      </c>
      <c r="F28" s="246"/>
      <c r="G28" s="246"/>
      <c r="H28" s="183"/>
      <c r="I28" s="183"/>
      <c r="J28" s="183"/>
      <c r="K28" s="158"/>
    </row>
    <row r="29" spans="1:11" x14ac:dyDescent="0.25">
      <c r="A29" s="156"/>
      <c r="B29" s="157"/>
      <c r="C29" s="157"/>
      <c r="D29" s="157"/>
      <c r="E29" s="157"/>
      <c r="F29" s="157"/>
      <c r="G29" s="157"/>
      <c r="H29" s="159"/>
      <c r="I29" s="159"/>
      <c r="J29" s="159"/>
      <c r="K29" s="158"/>
    </row>
    <row r="30" spans="1:11" x14ac:dyDescent="0.25">
      <c r="A30" s="86"/>
      <c r="B30" s="184" t="s">
        <v>115</v>
      </c>
      <c r="C30" s="184"/>
      <c r="D30" s="184"/>
      <c r="E30" s="184" t="s">
        <v>119</v>
      </c>
      <c r="F30" s="184"/>
      <c r="G30" s="184"/>
      <c r="H30" s="183" t="s">
        <v>116</v>
      </c>
      <c r="I30" s="183"/>
      <c r="J30" s="183"/>
      <c r="K30" s="160"/>
    </row>
    <row r="31" spans="1:11" x14ac:dyDescent="0.25">
      <c r="A31" s="86"/>
      <c r="B31" s="161"/>
      <c r="C31" s="161"/>
      <c r="D31" s="161"/>
      <c r="E31" s="161"/>
      <c r="F31" s="161"/>
      <c r="G31" s="161"/>
      <c r="H31" s="162"/>
      <c r="I31" s="162"/>
      <c r="J31" s="162"/>
      <c r="K31" s="163"/>
    </row>
    <row r="32" spans="1:11" x14ac:dyDescent="0.25">
      <c r="A32" s="86"/>
      <c r="B32" s="184" t="s">
        <v>117</v>
      </c>
      <c r="C32" s="184"/>
      <c r="D32" s="184"/>
      <c r="E32" s="184" t="s">
        <v>120</v>
      </c>
      <c r="F32" s="184"/>
      <c r="G32" s="184"/>
      <c r="H32" s="183" t="s">
        <v>116</v>
      </c>
      <c r="I32" s="183"/>
      <c r="J32" s="183"/>
      <c r="K32" s="164" t="s">
        <v>118</v>
      </c>
    </row>
  </sheetData>
  <mergeCells count="33">
    <mergeCell ref="B10:E10"/>
    <mergeCell ref="A6:E6"/>
    <mergeCell ref="A2:K2"/>
    <mergeCell ref="A4:K4"/>
    <mergeCell ref="B15:E15"/>
    <mergeCell ref="B12:E12"/>
    <mergeCell ref="B8:E8"/>
    <mergeCell ref="B11:E11"/>
    <mergeCell ref="B13:E13"/>
    <mergeCell ref="A1:K1"/>
    <mergeCell ref="A3:K3"/>
    <mergeCell ref="A5:E5"/>
    <mergeCell ref="B7:E7"/>
    <mergeCell ref="B9:E9"/>
    <mergeCell ref="B16:E16"/>
    <mergeCell ref="B18:E18"/>
    <mergeCell ref="B14:E14"/>
    <mergeCell ref="B23:E23"/>
    <mergeCell ref="B26:E26"/>
    <mergeCell ref="B24:E24"/>
    <mergeCell ref="B21:E21"/>
    <mergeCell ref="B25:E25"/>
    <mergeCell ref="B20:E20"/>
    <mergeCell ref="B17:E17"/>
    <mergeCell ref="B19:E19"/>
    <mergeCell ref="B32:D32"/>
    <mergeCell ref="E32:G32"/>
    <mergeCell ref="H32:J32"/>
    <mergeCell ref="E28:G28"/>
    <mergeCell ref="H28:J28"/>
    <mergeCell ref="B30:D30"/>
    <mergeCell ref="E30:G30"/>
    <mergeCell ref="H30:J3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topLeftCell="A4" workbookViewId="0">
      <selection activeCell="L25" sqref="L25"/>
    </sheetView>
  </sheetViews>
  <sheetFormatPr defaultRowHeight="20.100000000000001" customHeight="1" x14ac:dyDescent="0.25"/>
  <cols>
    <col min="1" max="1" width="30.5703125" style="114" customWidth="1"/>
    <col min="2" max="2" width="18.42578125" style="115" customWidth="1"/>
    <col min="3" max="5" width="12.7109375" style="115" customWidth="1"/>
    <col min="6" max="16384" width="9.140625" style="89"/>
  </cols>
  <sheetData>
    <row r="1" spans="1:5" ht="20.100000000000001" customHeight="1" x14ac:dyDescent="0.25">
      <c r="A1" s="274" t="s">
        <v>125</v>
      </c>
      <c r="B1" s="274"/>
      <c r="C1" s="274"/>
      <c r="D1" s="274"/>
      <c r="E1" s="274"/>
    </row>
    <row r="2" spans="1:5" ht="20.100000000000001" customHeight="1" x14ac:dyDescent="0.25">
      <c r="A2" s="275" t="s">
        <v>212</v>
      </c>
      <c r="B2" s="275"/>
      <c r="C2" s="275"/>
      <c r="D2" s="275"/>
      <c r="E2" s="275"/>
    </row>
    <row r="3" spans="1:5" ht="20.100000000000001" customHeight="1" x14ac:dyDescent="0.25">
      <c r="A3" s="276" t="s">
        <v>182</v>
      </c>
      <c r="B3" s="276"/>
      <c r="C3" s="276"/>
      <c r="D3" s="276"/>
      <c r="E3" s="276"/>
    </row>
    <row r="4" spans="1:5" ht="20.100000000000001" customHeight="1" x14ac:dyDescent="0.25">
      <c r="A4" s="90"/>
      <c r="B4" s="90"/>
      <c r="C4" s="90"/>
      <c r="D4" s="90"/>
      <c r="E4" s="90"/>
    </row>
    <row r="5" spans="1:5" ht="20.100000000000001" customHeight="1" x14ac:dyDescent="0.3">
      <c r="A5" s="277" t="s">
        <v>183</v>
      </c>
      <c r="B5" s="279" t="s">
        <v>188</v>
      </c>
      <c r="C5" s="281" t="s">
        <v>189</v>
      </c>
      <c r="D5" s="282"/>
      <c r="E5" s="283"/>
    </row>
    <row r="6" spans="1:5" ht="35.1" customHeight="1" x14ac:dyDescent="0.25">
      <c r="A6" s="278"/>
      <c r="B6" s="280"/>
      <c r="C6" s="91" t="s">
        <v>190</v>
      </c>
      <c r="D6" s="91" t="s">
        <v>127</v>
      </c>
      <c r="E6" s="92" t="s">
        <v>184</v>
      </c>
    </row>
    <row r="7" spans="1:5" ht="20.100000000000001" customHeight="1" x14ac:dyDescent="0.25">
      <c r="A7" s="93" t="s">
        <v>185</v>
      </c>
      <c r="B7" s="94">
        <v>-74420.97</v>
      </c>
      <c r="C7" s="95">
        <v>2283000</v>
      </c>
      <c r="D7" s="95">
        <v>2218930</v>
      </c>
      <c r="E7" s="96">
        <f>B7+C7-D7</f>
        <v>-10350.970000000205</v>
      </c>
    </row>
    <row r="8" spans="1:5" ht="20.100000000000001" customHeight="1" x14ac:dyDescent="0.25">
      <c r="A8" s="97" t="s">
        <v>186</v>
      </c>
      <c r="B8" s="94">
        <v>-144160.23000000001</v>
      </c>
      <c r="C8" s="95">
        <v>1505000</v>
      </c>
      <c r="D8" s="95">
        <v>1421180</v>
      </c>
      <c r="E8" s="96">
        <f t="shared" ref="E8:E9" si="0">B8+C8-D8</f>
        <v>-60340.229999999981</v>
      </c>
    </row>
    <row r="9" spans="1:5" ht="20.100000000000001" customHeight="1" x14ac:dyDescent="0.25">
      <c r="A9" s="97" t="s">
        <v>187</v>
      </c>
      <c r="B9" s="94"/>
      <c r="C9" s="95">
        <v>455850</v>
      </c>
      <c r="D9" s="95">
        <v>455850</v>
      </c>
      <c r="E9" s="96">
        <f t="shared" si="0"/>
        <v>0</v>
      </c>
    </row>
    <row r="10" spans="1:5" ht="20.100000000000001" customHeight="1" x14ac:dyDescent="0.25">
      <c r="A10" s="98" t="s">
        <v>130</v>
      </c>
      <c r="B10" s="99">
        <f>SUM(B7:B9)</f>
        <v>-218581.2</v>
      </c>
      <c r="C10" s="100">
        <f>SUM(C7:C9)</f>
        <v>4243850</v>
      </c>
      <c r="D10" s="100">
        <f>SUM(D7:D9)</f>
        <v>4095960</v>
      </c>
      <c r="E10" s="101">
        <f t="shared" ref="E10" si="1">SUM(E7:E9)</f>
        <v>-70691.200000000186</v>
      </c>
    </row>
    <row r="11" spans="1:5" ht="20.100000000000001" customHeight="1" x14ac:dyDescent="0.25">
      <c r="A11" s="90"/>
      <c r="B11" s="90"/>
      <c r="C11" s="90"/>
      <c r="D11" s="90"/>
      <c r="E11" s="90"/>
    </row>
    <row r="12" spans="1:5" ht="20.100000000000001" customHeight="1" x14ac:dyDescent="0.3">
      <c r="A12" s="277" t="s">
        <v>3</v>
      </c>
      <c r="B12" s="279" t="s">
        <v>188</v>
      </c>
      <c r="C12" s="281" t="s">
        <v>189</v>
      </c>
      <c r="D12" s="282"/>
      <c r="E12" s="283"/>
    </row>
    <row r="13" spans="1:5" ht="20.100000000000001" customHeight="1" x14ac:dyDescent="0.25">
      <c r="A13" s="278"/>
      <c r="B13" s="286"/>
      <c r="C13" s="102" t="s">
        <v>126</v>
      </c>
      <c r="D13" s="102" t="s">
        <v>127</v>
      </c>
      <c r="E13" s="103" t="s">
        <v>184</v>
      </c>
    </row>
    <row r="14" spans="1:5" ht="20.100000000000001" customHeight="1" x14ac:dyDescent="0.25">
      <c r="A14" s="104" t="s">
        <v>155</v>
      </c>
      <c r="B14" s="105">
        <v>2859.78</v>
      </c>
      <c r="C14" s="106">
        <v>18000</v>
      </c>
      <c r="D14" s="107">
        <v>18000</v>
      </c>
      <c r="E14" s="108">
        <f>B14+C14-D14</f>
        <v>2859.7799999999988</v>
      </c>
    </row>
    <row r="15" spans="1:5" ht="20.100000000000001" customHeight="1" x14ac:dyDescent="0.25">
      <c r="A15" s="104" t="s">
        <v>128</v>
      </c>
      <c r="B15" s="94">
        <v>36683.86</v>
      </c>
      <c r="C15" s="95">
        <v>450000</v>
      </c>
      <c r="D15" s="95">
        <v>483000</v>
      </c>
      <c r="E15" s="96">
        <f t="shared" ref="E15:E20" si="2">B15+C15-D15</f>
        <v>3683.859999999986</v>
      </c>
    </row>
    <row r="16" spans="1:5" ht="20.100000000000001" customHeight="1" x14ac:dyDescent="0.25">
      <c r="A16" s="104" t="s">
        <v>129</v>
      </c>
      <c r="B16" s="94">
        <v>25009.99</v>
      </c>
      <c r="C16" s="95">
        <v>1134820</v>
      </c>
      <c r="D16" s="95">
        <v>1159820</v>
      </c>
      <c r="E16" s="96">
        <f t="shared" si="2"/>
        <v>9.9899999999906868</v>
      </c>
    </row>
    <row r="17" spans="1:5" ht="20.100000000000001" customHeight="1" x14ac:dyDescent="0.25">
      <c r="A17" s="104" t="s">
        <v>170</v>
      </c>
      <c r="B17" s="94">
        <v>-6045.08</v>
      </c>
      <c r="C17" s="95">
        <v>2433950</v>
      </c>
      <c r="D17" s="95">
        <v>2363700</v>
      </c>
      <c r="E17" s="96">
        <f t="shared" si="2"/>
        <v>64204.919999999925</v>
      </c>
    </row>
    <row r="18" spans="1:5" ht="20.100000000000001" customHeight="1" x14ac:dyDescent="0.25">
      <c r="A18" s="104" t="s">
        <v>171</v>
      </c>
      <c r="B18" s="94">
        <v>2970.81</v>
      </c>
      <c r="C18" s="95">
        <v>64000</v>
      </c>
      <c r="D18" s="95">
        <v>67000</v>
      </c>
      <c r="E18" s="96">
        <f t="shared" si="2"/>
        <v>-29.190000000002328</v>
      </c>
    </row>
    <row r="19" spans="1:5" ht="20.100000000000001" customHeight="1" x14ac:dyDescent="0.25">
      <c r="A19" s="104" t="s">
        <v>172</v>
      </c>
      <c r="B19" s="109">
        <v>4465.8900000000003</v>
      </c>
      <c r="C19" s="110">
        <v>1500</v>
      </c>
      <c r="D19" s="110">
        <v>6000</v>
      </c>
      <c r="E19" s="96">
        <f t="shared" si="2"/>
        <v>-34.109999999999673</v>
      </c>
    </row>
    <row r="20" spans="1:5" ht="20.100000000000001" customHeight="1" x14ac:dyDescent="0.25">
      <c r="A20" s="111" t="s">
        <v>130</v>
      </c>
      <c r="B20" s="99">
        <f>SUM(B14:B19)</f>
        <v>65945.25</v>
      </c>
      <c r="C20" s="100">
        <f>SUM(C14:C19)</f>
        <v>4102270</v>
      </c>
      <c r="D20" s="100">
        <f>SUM(D14:D19)</f>
        <v>4097520</v>
      </c>
      <c r="E20" s="123">
        <f t="shared" si="2"/>
        <v>70695.25</v>
      </c>
    </row>
    <row r="23" spans="1:5" ht="20.100000000000001" customHeight="1" x14ac:dyDescent="0.25">
      <c r="A23" s="112" t="s">
        <v>130</v>
      </c>
      <c r="B23" s="113">
        <f>B10+B20</f>
        <v>-152635.95000000001</v>
      </c>
      <c r="C23" s="113">
        <f t="shared" ref="C23:E23" si="3">C10+C20</f>
        <v>8346120</v>
      </c>
      <c r="D23" s="113">
        <f t="shared" si="3"/>
        <v>8193480</v>
      </c>
      <c r="E23" s="113">
        <f t="shared" si="3"/>
        <v>4.0499999998137355</v>
      </c>
    </row>
    <row r="25" spans="1:5" ht="20.100000000000001" customHeight="1" x14ac:dyDescent="0.25">
      <c r="A25" s="287"/>
      <c r="B25" s="287"/>
      <c r="C25" s="287"/>
      <c r="D25" s="287"/>
      <c r="E25" s="287"/>
    </row>
    <row r="26" spans="1:5" ht="20.100000000000001" customHeight="1" x14ac:dyDescent="0.25">
      <c r="A26" s="170"/>
      <c r="B26" s="284" t="s">
        <v>215</v>
      </c>
      <c r="C26" s="285"/>
      <c r="D26" s="288"/>
      <c r="E26" s="285"/>
    </row>
    <row r="27" spans="1:5" ht="20.100000000000001" customHeight="1" x14ac:dyDescent="0.25">
      <c r="A27" s="171"/>
      <c r="B27" s="285"/>
      <c r="C27" s="285"/>
      <c r="D27" s="172"/>
      <c r="E27" s="172"/>
    </row>
    <row r="28" spans="1:5" ht="20.100000000000001" customHeight="1" x14ac:dyDescent="0.25">
      <c r="A28" s="170" t="s">
        <v>115</v>
      </c>
      <c r="B28" s="284" t="s">
        <v>119</v>
      </c>
      <c r="C28" s="285"/>
      <c r="D28" s="284" t="s">
        <v>217</v>
      </c>
      <c r="E28" s="285"/>
    </row>
    <row r="29" spans="1:5" ht="20.100000000000001" customHeight="1" x14ac:dyDescent="0.25">
      <c r="A29" s="171"/>
      <c r="B29" s="285"/>
      <c r="C29" s="285"/>
      <c r="D29" s="172"/>
      <c r="E29" s="172"/>
    </row>
    <row r="30" spans="1:5" ht="20.100000000000001" customHeight="1" x14ac:dyDescent="0.25">
      <c r="A30" s="170" t="s">
        <v>117</v>
      </c>
      <c r="B30" s="284" t="s">
        <v>120</v>
      </c>
      <c r="C30" s="285"/>
      <c r="D30" s="284" t="s">
        <v>217</v>
      </c>
      <c r="E30" s="285"/>
    </row>
  </sheetData>
  <mergeCells count="18">
    <mergeCell ref="B30:C30"/>
    <mergeCell ref="D30:E30"/>
    <mergeCell ref="B12:B13"/>
    <mergeCell ref="C12:E12"/>
    <mergeCell ref="A25:E25"/>
    <mergeCell ref="B28:C28"/>
    <mergeCell ref="D28:E28"/>
    <mergeCell ref="A12:A13"/>
    <mergeCell ref="B26:C26"/>
    <mergeCell ref="D26:E26"/>
    <mergeCell ref="B27:C27"/>
    <mergeCell ref="B29:C29"/>
    <mergeCell ref="A1:E1"/>
    <mergeCell ref="A2:E2"/>
    <mergeCell ref="A3:E3"/>
    <mergeCell ref="A5:A6"/>
    <mergeCell ref="B5:B6"/>
    <mergeCell ref="C5:E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
  <sheetViews>
    <sheetView topLeftCell="A7" workbookViewId="0">
      <selection activeCell="A9" sqref="A9:I9"/>
    </sheetView>
  </sheetViews>
  <sheetFormatPr defaultRowHeight="14.25" x14ac:dyDescent="0.25"/>
  <cols>
    <col min="1" max="1" width="9.28515625" style="86" customWidth="1"/>
    <col min="2" max="6" width="9.140625" style="84"/>
    <col min="7" max="7" width="6.85546875" style="84" customWidth="1"/>
    <col min="8" max="8" width="11.7109375" style="87" customWidth="1"/>
    <col min="9" max="9" width="12.140625" style="87" customWidth="1"/>
    <col min="10" max="16384" width="9.140625" style="84"/>
  </cols>
  <sheetData>
    <row r="1" spans="1:11" ht="20.100000000000001" customHeight="1" x14ac:dyDescent="0.25">
      <c r="A1" s="292" t="s">
        <v>125</v>
      </c>
      <c r="B1" s="292"/>
      <c r="C1" s="292"/>
      <c r="D1" s="292"/>
      <c r="E1" s="292"/>
      <c r="F1" s="292"/>
      <c r="G1" s="292"/>
      <c r="H1" s="292"/>
      <c r="I1" s="292"/>
    </row>
    <row r="2" spans="1:11" ht="20.100000000000001" customHeight="1" x14ac:dyDescent="0.25">
      <c r="A2" s="293" t="s">
        <v>212</v>
      </c>
      <c r="B2" s="293"/>
      <c r="C2" s="293"/>
      <c r="D2" s="293"/>
      <c r="E2" s="293"/>
      <c r="F2" s="293"/>
      <c r="G2" s="293"/>
      <c r="H2" s="293"/>
      <c r="I2" s="293"/>
    </row>
    <row r="3" spans="1:11" ht="20.100000000000001" customHeight="1" x14ac:dyDescent="0.25">
      <c r="A3" s="294" t="s">
        <v>131</v>
      </c>
      <c r="B3" s="294"/>
      <c r="C3" s="294"/>
      <c r="D3" s="294"/>
      <c r="E3" s="294"/>
      <c r="F3" s="294"/>
      <c r="G3" s="294"/>
      <c r="H3" s="294"/>
      <c r="I3" s="294"/>
    </row>
    <row r="4" spans="1:11" x14ac:dyDescent="0.25">
      <c r="A4" s="85"/>
      <c r="B4" s="85"/>
      <c r="C4" s="85"/>
      <c r="D4" s="85"/>
      <c r="E4" s="85"/>
      <c r="F4" s="85"/>
      <c r="G4" s="85"/>
      <c r="H4" s="85"/>
      <c r="I4" s="85"/>
    </row>
    <row r="6" spans="1:11" x14ac:dyDescent="0.25">
      <c r="A6" s="299" t="s">
        <v>180</v>
      </c>
      <c r="B6" s="299"/>
      <c r="C6" s="299"/>
      <c r="D6" s="299"/>
      <c r="E6" s="299"/>
      <c r="F6" s="299"/>
      <c r="G6" s="299"/>
      <c r="H6" s="299"/>
      <c r="I6" s="299"/>
    </row>
    <row r="7" spans="1:11" ht="196.5" customHeight="1" x14ac:dyDescent="0.25">
      <c r="A7" s="295" t="s">
        <v>230</v>
      </c>
      <c r="B7" s="296"/>
      <c r="C7" s="296"/>
      <c r="D7" s="296"/>
      <c r="E7" s="296"/>
      <c r="F7" s="296"/>
      <c r="G7" s="296"/>
      <c r="H7" s="296"/>
      <c r="I7" s="297"/>
    </row>
    <row r="8" spans="1:11" ht="16.5" customHeight="1" x14ac:dyDescent="0.25">
      <c r="A8" s="299" t="s">
        <v>181</v>
      </c>
      <c r="B8" s="299"/>
      <c r="C8" s="299"/>
      <c r="D8" s="299"/>
      <c r="E8" s="299"/>
      <c r="F8" s="299"/>
      <c r="G8" s="299"/>
      <c r="H8" s="299"/>
      <c r="I8" s="299"/>
    </row>
    <row r="9" spans="1:11" ht="200.1" customHeight="1" x14ac:dyDescent="0.25">
      <c r="A9" s="298" t="s">
        <v>226</v>
      </c>
      <c r="B9" s="298"/>
      <c r="C9" s="298"/>
      <c r="D9" s="298"/>
      <c r="E9" s="298"/>
      <c r="F9" s="298"/>
      <c r="G9" s="298"/>
      <c r="H9" s="298"/>
      <c r="I9" s="298"/>
      <c r="K9" s="88"/>
    </row>
    <row r="12" spans="1:11" x14ac:dyDescent="0.25">
      <c r="A12" s="169"/>
      <c r="B12" s="161"/>
      <c r="C12" s="161"/>
      <c r="D12" s="161"/>
      <c r="E12" s="289" t="s">
        <v>215</v>
      </c>
      <c r="F12" s="289"/>
      <c r="G12" s="289"/>
      <c r="H12" s="291"/>
      <c r="I12" s="291"/>
    </row>
    <row r="13" spans="1:11" x14ac:dyDescent="0.25">
      <c r="A13" s="169"/>
      <c r="B13" s="161"/>
      <c r="C13" s="161"/>
      <c r="D13" s="161"/>
      <c r="E13" s="161"/>
      <c r="F13" s="161"/>
      <c r="G13" s="161"/>
      <c r="H13" s="162"/>
      <c r="I13" s="162"/>
    </row>
    <row r="14" spans="1:11" x14ac:dyDescent="0.25">
      <c r="A14" s="169"/>
      <c r="B14" s="289" t="s">
        <v>115</v>
      </c>
      <c r="C14" s="289"/>
      <c r="D14" s="289"/>
      <c r="E14" s="289" t="s">
        <v>119</v>
      </c>
      <c r="F14" s="289"/>
      <c r="G14" s="289"/>
      <c r="H14" s="290" t="s">
        <v>116</v>
      </c>
      <c r="I14" s="290"/>
    </row>
    <row r="15" spans="1:11" x14ac:dyDescent="0.25">
      <c r="A15" s="169"/>
      <c r="B15" s="161"/>
      <c r="C15" s="161"/>
      <c r="D15" s="161"/>
      <c r="E15" s="161"/>
      <c r="F15" s="161"/>
      <c r="G15" s="161"/>
      <c r="H15" s="162"/>
      <c r="I15" s="162"/>
    </row>
    <row r="16" spans="1:11" x14ac:dyDescent="0.25">
      <c r="A16" s="169"/>
      <c r="B16" s="289" t="s">
        <v>117</v>
      </c>
      <c r="C16" s="289"/>
      <c r="D16" s="289"/>
      <c r="E16" s="289" t="s">
        <v>120</v>
      </c>
      <c r="F16" s="289"/>
      <c r="G16" s="289"/>
      <c r="H16" s="290" t="s">
        <v>116</v>
      </c>
      <c r="I16" s="290"/>
    </row>
  </sheetData>
  <mergeCells count="15">
    <mergeCell ref="E12:G12"/>
    <mergeCell ref="H12:I12"/>
    <mergeCell ref="A1:I1"/>
    <mergeCell ref="A2:I2"/>
    <mergeCell ref="A3:I3"/>
    <mergeCell ref="A7:I7"/>
    <mergeCell ref="A9:I9"/>
    <mergeCell ref="A6:I6"/>
    <mergeCell ref="A8:I8"/>
    <mergeCell ref="B14:D14"/>
    <mergeCell ref="E14:G14"/>
    <mergeCell ref="H14:I14"/>
    <mergeCell ref="B16:D16"/>
    <mergeCell ref="E16:G16"/>
    <mergeCell ref="H16:I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Rashodi</vt:lpstr>
      <vt:lpstr>Prihodi</vt:lpstr>
      <vt:lpstr>Rezultat</vt:lpstr>
      <vt:lpstr>Obrazloženje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marija.podolski</dc:creator>
  <cp:lastModifiedBy>Gordana Lončarić</cp:lastModifiedBy>
  <cp:lastPrinted>2018-11-20T09:26:00Z</cp:lastPrinted>
  <dcterms:created xsi:type="dcterms:W3CDTF">2017-05-23T10:23:28Z</dcterms:created>
  <dcterms:modified xsi:type="dcterms:W3CDTF">2018-11-20T09:37:14Z</dcterms:modified>
</cp:coreProperties>
</file>